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FINANCIJSKI DOKUMENTI\"/>
    </mc:Choice>
  </mc:AlternateContent>
  <xr:revisionPtr revIDLastSave="0" documentId="8_{4E999300-634F-43C7-9DA4-CB6A5BAA6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8" l="1"/>
  <c r="H19" i="7" l="1"/>
  <c r="J313" i="7" l="1"/>
  <c r="H398" i="7"/>
  <c r="H136" i="7"/>
  <c r="H401" i="7" l="1"/>
  <c r="H400" i="7" s="1"/>
  <c r="F401" i="7" l="1"/>
  <c r="J401" i="7" s="1"/>
  <c r="E397" i="7"/>
  <c r="J406" i="7"/>
  <c r="J399" i="7"/>
  <c r="I399" i="7"/>
  <c r="F400" i="7" l="1"/>
  <c r="F131" i="7"/>
  <c r="F38" i="7"/>
  <c r="F37" i="7" s="1"/>
  <c r="F154" i="7" l="1"/>
  <c r="J47" i="7" l="1"/>
  <c r="J44" i="7"/>
  <c r="J42" i="7"/>
  <c r="J40" i="7"/>
  <c r="I47" i="7"/>
  <c r="I44" i="7"/>
  <c r="I42" i="7"/>
  <c r="I40" i="7"/>
  <c r="E136" i="7" l="1"/>
  <c r="H46" i="7"/>
  <c r="G46" i="7"/>
  <c r="G45" i="7" s="1"/>
  <c r="E46" i="7"/>
  <c r="E45" i="7" s="1"/>
  <c r="H34" i="7"/>
  <c r="E34" i="7"/>
  <c r="H43" i="7"/>
  <c r="G43" i="7"/>
  <c r="E43" i="7"/>
  <c r="H41" i="7"/>
  <c r="G41" i="7"/>
  <c r="E41" i="7"/>
  <c r="H39" i="7"/>
  <c r="G39" i="7"/>
  <c r="E39" i="7"/>
  <c r="G38" i="7" l="1"/>
  <c r="I39" i="7"/>
  <c r="H45" i="7"/>
  <c r="I45" i="7" s="1"/>
  <c r="I46" i="7"/>
  <c r="J43" i="7"/>
  <c r="I43" i="7"/>
  <c r="J41" i="7"/>
  <c r="I41" i="7"/>
  <c r="J39" i="7"/>
  <c r="F45" i="7"/>
  <c r="J46" i="7"/>
  <c r="H38" i="7"/>
  <c r="G37" i="7"/>
  <c r="G36" i="7" s="1"/>
  <c r="E38" i="7"/>
  <c r="E37" i="7" s="1"/>
  <c r="E36" i="7" s="1"/>
  <c r="J45" i="7" l="1"/>
  <c r="H37" i="7"/>
  <c r="I38" i="7"/>
  <c r="J38" i="7"/>
  <c r="F87" i="7"/>
  <c r="F203" i="7"/>
  <c r="F202" i="7" s="1"/>
  <c r="F201" i="7" s="1"/>
  <c r="H36" i="7" l="1"/>
  <c r="I36" i="7" s="1"/>
  <c r="I37" i="7"/>
  <c r="F36" i="7"/>
  <c r="J36" i="7" s="1"/>
  <c r="J37" i="7"/>
  <c r="H146" i="7"/>
  <c r="H132" i="7"/>
  <c r="H322" i="7" l="1"/>
  <c r="G322" i="7"/>
  <c r="F322" i="7"/>
  <c r="E322" i="7"/>
  <c r="H311" i="7"/>
  <c r="H338" i="7"/>
  <c r="E241" i="7"/>
  <c r="H241" i="7"/>
  <c r="E139" i="7" l="1"/>
  <c r="H139" i="7"/>
  <c r="J142" i="7"/>
  <c r="I141" i="7"/>
  <c r="J141" i="7"/>
  <c r="F190" i="7" l="1"/>
  <c r="E295" i="7" l="1"/>
  <c r="E320" i="7"/>
  <c r="F103" i="3" l="1"/>
  <c r="E151" i="7" l="1"/>
  <c r="H295" i="7" l="1"/>
  <c r="J297" i="7"/>
  <c r="H325" i="7"/>
  <c r="K24" i="10" l="1"/>
  <c r="J24" i="10"/>
  <c r="G13" i="5" l="1"/>
  <c r="G14" i="5"/>
  <c r="G15" i="5"/>
  <c r="G33" i="8"/>
  <c r="G35" i="8"/>
  <c r="G37" i="8"/>
  <c r="G38" i="8"/>
  <c r="G40" i="8"/>
  <c r="G41" i="8"/>
  <c r="G42" i="8"/>
  <c r="G44" i="8"/>
  <c r="G45" i="8"/>
  <c r="G13" i="8"/>
  <c r="G15" i="8"/>
  <c r="G17" i="8"/>
  <c r="G18" i="8"/>
  <c r="G20" i="8"/>
  <c r="G21" i="8"/>
  <c r="G22" i="8"/>
  <c r="G24" i="8"/>
  <c r="G25" i="8"/>
  <c r="K114" i="3"/>
  <c r="J104" i="3"/>
  <c r="J105" i="3"/>
  <c r="J106" i="3"/>
  <c r="J107" i="3"/>
  <c r="J108" i="3"/>
  <c r="J109" i="3"/>
  <c r="J111" i="3"/>
  <c r="J114" i="3"/>
  <c r="K48" i="3"/>
  <c r="K49" i="3"/>
  <c r="K50" i="3"/>
  <c r="K52" i="3"/>
  <c r="K54" i="3"/>
  <c r="K55" i="3"/>
  <c r="K58" i="3"/>
  <c r="K59" i="3"/>
  <c r="K60" i="3"/>
  <c r="K61" i="3"/>
  <c r="K63" i="3"/>
  <c r="K64" i="3"/>
  <c r="K65" i="3"/>
  <c r="K66" i="3"/>
  <c r="K67" i="3"/>
  <c r="K68" i="3"/>
  <c r="K70" i="3"/>
  <c r="K71" i="3"/>
  <c r="K72" i="3"/>
  <c r="K73" i="3"/>
  <c r="K74" i="3"/>
  <c r="K75" i="3"/>
  <c r="K76" i="3"/>
  <c r="K77" i="3"/>
  <c r="K78" i="3"/>
  <c r="K80" i="3"/>
  <c r="K82" i="3"/>
  <c r="K83" i="3"/>
  <c r="K84" i="3"/>
  <c r="K85" i="3"/>
  <c r="K86" i="3"/>
  <c r="K87" i="3"/>
  <c r="K88" i="3"/>
  <c r="K91" i="3"/>
  <c r="K92" i="3"/>
  <c r="K93" i="3"/>
  <c r="K94" i="3"/>
  <c r="K97" i="3"/>
  <c r="K100" i="3"/>
  <c r="K104" i="3"/>
  <c r="K105" i="3"/>
  <c r="K106" i="3"/>
  <c r="K107" i="3"/>
  <c r="K108" i="3"/>
  <c r="K109" i="3"/>
  <c r="K111" i="3"/>
  <c r="K15" i="3"/>
  <c r="K17" i="3"/>
  <c r="K18" i="3"/>
  <c r="K21" i="3"/>
  <c r="K24" i="3"/>
  <c r="K27" i="3"/>
  <c r="K29" i="3"/>
  <c r="K30" i="3"/>
  <c r="K33" i="3"/>
  <c r="K34" i="3"/>
  <c r="K38" i="3"/>
  <c r="K39" i="3"/>
  <c r="K40" i="3"/>
  <c r="K41" i="3"/>
  <c r="K14" i="10"/>
  <c r="K13" i="10"/>
  <c r="K11" i="10"/>
  <c r="K10" i="10"/>
  <c r="E325" i="7" l="1"/>
  <c r="H320" i="7"/>
  <c r="H206" i="7" l="1"/>
  <c r="G206" i="7"/>
  <c r="E206" i="7"/>
  <c r="H204" i="7"/>
  <c r="G204" i="7"/>
  <c r="E204" i="7"/>
  <c r="J16" i="7" l="1"/>
  <c r="J18" i="7"/>
  <c r="J20" i="7"/>
  <c r="J23" i="7"/>
  <c r="J28" i="7"/>
  <c r="J30" i="7"/>
  <c r="J32" i="7"/>
  <c r="J54" i="7"/>
  <c r="J55" i="7"/>
  <c r="J56" i="7"/>
  <c r="J57" i="7"/>
  <c r="J59" i="7"/>
  <c r="J60" i="7"/>
  <c r="J61" i="7"/>
  <c r="J62" i="7"/>
  <c r="J63" i="7"/>
  <c r="J64" i="7"/>
  <c r="J66" i="7"/>
  <c r="J67" i="7"/>
  <c r="J68" i="7"/>
  <c r="J69" i="7"/>
  <c r="J70" i="7"/>
  <c r="J71" i="7"/>
  <c r="J72" i="7"/>
  <c r="J73" i="7"/>
  <c r="J74" i="7"/>
  <c r="J76" i="7"/>
  <c r="J77" i="7"/>
  <c r="J78" i="7"/>
  <c r="J79" i="7"/>
  <c r="J80" i="7"/>
  <c r="J83" i="7"/>
  <c r="J84" i="7"/>
  <c r="J89" i="7"/>
  <c r="J90" i="7"/>
  <c r="J91" i="7"/>
  <c r="J92" i="7"/>
  <c r="J94" i="7"/>
  <c r="J95" i="7"/>
  <c r="J96" i="7"/>
  <c r="J97" i="7"/>
  <c r="J98" i="7"/>
  <c r="J99" i="7"/>
  <c r="J101" i="7"/>
  <c r="J102" i="7"/>
  <c r="J103" i="7"/>
  <c r="J104" i="7"/>
  <c r="J105" i="7"/>
  <c r="J106" i="7"/>
  <c r="J107" i="7"/>
  <c r="J108" i="7"/>
  <c r="J109" i="7"/>
  <c r="J111" i="7"/>
  <c r="J112" i="7"/>
  <c r="J113" i="7"/>
  <c r="J114" i="7"/>
  <c r="J115" i="7"/>
  <c r="J118" i="7"/>
  <c r="J119" i="7"/>
  <c r="J124" i="7"/>
  <c r="J125" i="7"/>
  <c r="J126" i="7"/>
  <c r="J128" i="7"/>
  <c r="J130" i="7"/>
  <c r="J133" i="7"/>
  <c r="J134" i="7"/>
  <c r="J135" i="7"/>
  <c r="J140" i="7"/>
  <c r="J143" i="7"/>
  <c r="J145" i="7"/>
  <c r="J147" i="7"/>
  <c r="J148" i="7"/>
  <c r="J152" i="7"/>
  <c r="J156" i="7"/>
  <c r="J161" i="7"/>
  <c r="J162" i="7"/>
  <c r="J163" i="7"/>
  <c r="J165" i="7"/>
  <c r="J166" i="7"/>
  <c r="J168" i="7"/>
  <c r="J170" i="7"/>
  <c r="J174" i="7"/>
  <c r="J176" i="7"/>
  <c r="J182" i="7"/>
  <c r="J183" i="7"/>
  <c r="J189" i="7"/>
  <c r="J192" i="7"/>
  <c r="J199" i="7"/>
  <c r="J204" i="7"/>
  <c r="J207" i="7"/>
  <c r="J208" i="7"/>
  <c r="J210" i="7"/>
  <c r="J215" i="7"/>
  <c r="J216" i="7"/>
  <c r="J222" i="7"/>
  <c r="J226" i="7"/>
  <c r="J232" i="7"/>
  <c r="J236" i="7"/>
  <c r="J241" i="7"/>
  <c r="J242" i="7"/>
  <c r="J243" i="7"/>
  <c r="J247" i="7"/>
  <c r="J252" i="7"/>
  <c r="J254" i="7"/>
  <c r="J255" i="7"/>
  <c r="J257" i="7"/>
  <c r="J258" i="7"/>
  <c r="J260" i="7"/>
  <c r="J264" i="7"/>
  <c r="J265" i="7"/>
  <c r="J266" i="7"/>
  <c r="J271" i="7"/>
  <c r="J273" i="7"/>
  <c r="J274" i="7"/>
  <c r="J276" i="7"/>
  <c r="J277" i="7"/>
  <c r="J279" i="7"/>
  <c r="J283" i="7"/>
  <c r="J288" i="7"/>
  <c r="J289" i="7"/>
  <c r="J292" i="7"/>
  <c r="J293" i="7"/>
  <c r="J294" i="7"/>
  <c r="J296" i="7"/>
  <c r="J298" i="7"/>
  <c r="J299" i="7"/>
  <c r="J300" i="7"/>
  <c r="J301" i="7"/>
  <c r="J303" i="7"/>
  <c r="J304" i="7"/>
  <c r="J305" i="7"/>
  <c r="J306" i="7"/>
  <c r="J307" i="7"/>
  <c r="J308" i="7"/>
  <c r="J309" i="7"/>
  <c r="J310" i="7"/>
  <c r="J312" i="7"/>
  <c r="J314" i="7"/>
  <c r="J315" i="7"/>
  <c r="J318" i="7"/>
  <c r="J319" i="7"/>
  <c r="J321" i="7"/>
  <c r="J327" i="7"/>
  <c r="J329" i="7"/>
  <c r="J334" i="7"/>
  <c r="J336" i="7"/>
  <c r="J337" i="7"/>
  <c r="J340" i="7"/>
  <c r="J343" i="7"/>
  <c r="J349" i="7"/>
  <c r="J355" i="7"/>
  <c r="J361" i="7"/>
  <c r="J363" i="7"/>
  <c r="J368" i="7"/>
  <c r="J373" i="7"/>
  <c r="J375" i="7"/>
  <c r="J377" i="7"/>
  <c r="J380" i="7"/>
  <c r="J381" i="7"/>
  <c r="J383" i="7"/>
  <c r="J389" i="7"/>
  <c r="J394" i="7"/>
  <c r="E256" i="7"/>
  <c r="H256" i="7"/>
  <c r="J256" i="7" s="1"/>
  <c r="H198" i="7"/>
  <c r="J198" i="7" s="1"/>
  <c r="J139" i="7"/>
  <c r="G139" i="7"/>
  <c r="H397" i="7"/>
  <c r="G398" i="7"/>
  <c r="H181" i="7"/>
  <c r="J181" i="7" s="1"/>
  <c r="G181" i="7"/>
  <c r="E181" i="7"/>
  <c r="J398" i="7" l="1"/>
  <c r="H22" i="7"/>
  <c r="J22" i="7" s="1"/>
  <c r="H15" i="7"/>
  <c r="J15" i="7" s="1"/>
  <c r="F262" i="7"/>
  <c r="E265" i="7"/>
  <c r="E167" i="7"/>
  <c r="H167" i="7"/>
  <c r="G167" i="7"/>
  <c r="F167" i="7"/>
  <c r="H169" i="7"/>
  <c r="G169" i="7"/>
  <c r="F169" i="7"/>
  <c r="E169" i="7"/>
  <c r="H230" i="7"/>
  <c r="F290" i="7"/>
  <c r="J167" i="7" l="1"/>
  <c r="J169" i="7"/>
  <c r="F122" i="7"/>
  <c r="F320" i="7"/>
  <c r="J320" i="7" s="1"/>
  <c r="F397" i="7"/>
  <c r="J397" i="7" s="1"/>
  <c r="H367" i="7"/>
  <c r="J367" i="7" s="1"/>
  <c r="G367" i="7"/>
  <c r="F366" i="7"/>
  <c r="E367" i="7"/>
  <c r="F357" i="7"/>
  <c r="G27" i="7"/>
  <c r="H27" i="7"/>
  <c r="J27" i="7" s="1"/>
  <c r="J19" i="7"/>
  <c r="H17" i="7"/>
  <c r="J17" i="7" s="1"/>
  <c r="F121" i="7" l="1"/>
  <c r="E398" i="7"/>
  <c r="I394" i="7"/>
  <c r="F396" i="7"/>
  <c r="F395" i="7" s="1"/>
  <c r="G396" i="7"/>
  <c r="G395" i="7" s="1"/>
  <c r="H396" i="7"/>
  <c r="H395" i="7" l="1"/>
  <c r="J395" i="7" s="1"/>
  <c r="J396" i="7"/>
  <c r="I398" i="7"/>
  <c r="E396" i="7"/>
  <c r="E395" i="7" s="1"/>
  <c r="I397" i="7"/>
  <c r="H393" i="7"/>
  <c r="J393" i="7" s="1"/>
  <c r="G393" i="7"/>
  <c r="E393" i="7"/>
  <c r="H328" i="7"/>
  <c r="G328" i="7"/>
  <c r="F328" i="7"/>
  <c r="E328" i="7"/>
  <c r="E324" i="7" s="1"/>
  <c r="J326" i="7"/>
  <c r="G326" i="7"/>
  <c r="G324" i="7" s="1"/>
  <c r="H317" i="7"/>
  <c r="J317" i="7" s="1"/>
  <c r="G317" i="7"/>
  <c r="E317" i="7"/>
  <c r="I395" i="7" l="1"/>
  <c r="J328" i="7"/>
  <c r="H324" i="7"/>
  <c r="I396" i="7"/>
  <c r="F324" i="7"/>
  <c r="H302" i="7"/>
  <c r="E302" i="7"/>
  <c r="G316" i="7"/>
  <c r="H316" i="7"/>
  <c r="F316" i="7"/>
  <c r="E316" i="7"/>
  <c r="J311" i="7"/>
  <c r="G311" i="7"/>
  <c r="E311" i="7"/>
  <c r="J295" i="7"/>
  <c r="G295" i="7"/>
  <c r="H291" i="7"/>
  <c r="J291" i="7" s="1"/>
  <c r="G291" i="7"/>
  <c r="E291" i="7"/>
  <c r="H287" i="7"/>
  <c r="G287" i="7"/>
  <c r="F287" i="7"/>
  <c r="E287" i="7"/>
  <c r="E144" i="7"/>
  <c r="E146" i="7"/>
  <c r="J146" i="7"/>
  <c r="G146" i="7"/>
  <c r="H151" i="7"/>
  <c r="G151" i="7"/>
  <c r="G150" i="7" s="1"/>
  <c r="E150" i="7"/>
  <c r="F286" i="7" l="1"/>
  <c r="F285" i="7" s="1"/>
  <c r="J324" i="7"/>
  <c r="J302" i="7"/>
  <c r="H290" i="7"/>
  <c r="H286" i="7" s="1"/>
  <c r="J287" i="7"/>
  <c r="J316" i="7"/>
  <c r="H150" i="7"/>
  <c r="J150" i="7" s="1"/>
  <c r="J151" i="7"/>
  <c r="G256" i="7"/>
  <c r="H259" i="7"/>
  <c r="J259" i="7" s="1"/>
  <c r="G259" i="7"/>
  <c r="E259" i="7"/>
  <c r="H278" i="7"/>
  <c r="G278" i="7"/>
  <c r="E278" i="7"/>
  <c r="H275" i="7"/>
  <c r="G275" i="7"/>
  <c r="F275" i="7"/>
  <c r="E275" i="7"/>
  <c r="H188" i="7"/>
  <c r="G188" i="7"/>
  <c r="G187" i="7" s="1"/>
  <c r="F188" i="7"/>
  <c r="F187" i="7" s="1"/>
  <c r="F186" i="7" s="1"/>
  <c r="E188" i="7"/>
  <c r="E187" i="7" s="1"/>
  <c r="J275" i="7" l="1"/>
  <c r="J278" i="7"/>
  <c r="H187" i="7"/>
  <c r="J187" i="7" s="1"/>
  <c r="J188" i="7"/>
  <c r="H214" i="7"/>
  <c r="G214" i="7"/>
  <c r="F214" i="7"/>
  <c r="E214" i="7"/>
  <c r="J214" i="7" l="1"/>
  <c r="H56" i="3"/>
  <c r="E23" i="8" l="1"/>
  <c r="D23" i="8" l="1"/>
  <c r="C43" i="8" l="1"/>
  <c r="B39" i="8" l="1"/>
  <c r="B43" i="8"/>
  <c r="F45" i="8"/>
  <c r="C23" i="8"/>
  <c r="G23" i="8" s="1"/>
  <c r="B23" i="8" l="1"/>
  <c r="F25" i="8"/>
  <c r="G56" i="3" l="1"/>
  <c r="I37" i="3" l="1"/>
  <c r="H37" i="3"/>
  <c r="G37" i="3"/>
  <c r="G35" i="3" l="1"/>
  <c r="K37" i="3"/>
  <c r="F392" i="7"/>
  <c r="F391" i="7" s="1"/>
  <c r="F390" i="7" s="1"/>
  <c r="G392" i="7"/>
  <c r="G391" i="7" s="1"/>
  <c r="G390" i="7" s="1"/>
  <c r="H392" i="7"/>
  <c r="F387" i="7"/>
  <c r="F386" i="7" s="1"/>
  <c r="F385" i="7" s="1"/>
  <c r="G388" i="7"/>
  <c r="G387" i="7" s="1"/>
  <c r="G386" i="7" s="1"/>
  <c r="G385" i="7" s="1"/>
  <c r="H388" i="7"/>
  <c r="F382" i="7"/>
  <c r="F378" i="7" s="1"/>
  <c r="G382" i="7"/>
  <c r="H382" i="7"/>
  <c r="G379" i="7"/>
  <c r="H379" i="7"/>
  <c r="J379" i="7" s="1"/>
  <c r="G376" i="7"/>
  <c r="H376" i="7"/>
  <c r="J376" i="7" s="1"/>
  <c r="G374" i="7"/>
  <c r="H374" i="7"/>
  <c r="J374" i="7" s="1"/>
  <c r="G372" i="7"/>
  <c r="H372" i="7"/>
  <c r="J372" i="7" s="1"/>
  <c r="F365" i="7"/>
  <c r="F364" i="7" s="1"/>
  <c r="G366" i="7"/>
  <c r="G365" i="7" s="1"/>
  <c r="G364" i="7" s="1"/>
  <c r="H366" i="7"/>
  <c r="G362" i="7"/>
  <c r="H362" i="7"/>
  <c r="J362" i="7" s="1"/>
  <c r="G360" i="7"/>
  <c r="H360" i="7"/>
  <c r="J360" i="7" s="1"/>
  <c r="F353" i="7"/>
  <c r="F352" i="7" s="1"/>
  <c r="G354" i="7"/>
  <c r="G353" i="7" s="1"/>
  <c r="G352" i="7" s="1"/>
  <c r="H354" i="7"/>
  <c r="F347" i="7"/>
  <c r="F346" i="7" s="1"/>
  <c r="F345" i="7" s="1"/>
  <c r="F344" i="7" s="1"/>
  <c r="G348" i="7"/>
  <c r="G347" i="7" s="1"/>
  <c r="G346" i="7" s="1"/>
  <c r="G345" i="7" s="1"/>
  <c r="G344" i="7" s="1"/>
  <c r="H348" i="7"/>
  <c r="F342" i="7"/>
  <c r="F341" i="7" s="1"/>
  <c r="G342" i="7"/>
  <c r="G341" i="7" s="1"/>
  <c r="H342" i="7"/>
  <c r="J338" i="7"/>
  <c r="G338" i="7"/>
  <c r="F335" i="7"/>
  <c r="G335" i="7"/>
  <c r="H335" i="7"/>
  <c r="F333" i="7"/>
  <c r="G333" i="7"/>
  <c r="H333" i="7"/>
  <c r="G330" i="7"/>
  <c r="G302" i="7"/>
  <c r="F282" i="7"/>
  <c r="F281" i="7" s="1"/>
  <c r="F280" i="7" s="1"/>
  <c r="G282" i="7"/>
  <c r="G281" i="7" s="1"/>
  <c r="G280" i="7" s="1"/>
  <c r="H282" i="7"/>
  <c r="F272" i="7"/>
  <c r="G272" i="7"/>
  <c r="H272" i="7"/>
  <c r="J272" i="7" s="1"/>
  <c r="F270" i="7"/>
  <c r="G270" i="7"/>
  <c r="H270" i="7"/>
  <c r="F261" i="7"/>
  <c r="G263" i="7"/>
  <c r="G262" i="7" s="1"/>
  <c r="G261" i="7" s="1"/>
  <c r="H263" i="7"/>
  <c r="G253" i="7"/>
  <c r="H253" i="7"/>
  <c r="J253" i="7" s="1"/>
  <c r="H251" i="7"/>
  <c r="J251" i="7" s="1"/>
  <c r="E392" i="7"/>
  <c r="E388" i="7"/>
  <c r="E387" i="7" s="1"/>
  <c r="E382" i="7"/>
  <c r="E379" i="7"/>
  <c r="E376" i="7"/>
  <c r="E374" i="7"/>
  <c r="E372" i="7"/>
  <c r="E366" i="7"/>
  <c r="E362" i="7"/>
  <c r="E360" i="7"/>
  <c r="E354" i="7"/>
  <c r="E353" i="7" s="1"/>
  <c r="E348" i="7"/>
  <c r="E347" i="7" s="1"/>
  <c r="E342" i="7"/>
  <c r="E341" i="7" s="1"/>
  <c r="E338" i="7"/>
  <c r="E335" i="7"/>
  <c r="E333" i="7"/>
  <c r="E282" i="7"/>
  <c r="E281" i="7" s="1"/>
  <c r="E272" i="7"/>
  <c r="E270" i="7"/>
  <c r="E263" i="7"/>
  <c r="E262" i="7" s="1"/>
  <c r="E261" i="7" s="1"/>
  <c r="F250" i="7"/>
  <c r="G251" i="7"/>
  <c r="E253" i="7"/>
  <c r="E251" i="7"/>
  <c r="G246" i="7"/>
  <c r="H246" i="7"/>
  <c r="G241" i="7"/>
  <c r="E246" i="7"/>
  <c r="E239" i="7" s="1"/>
  <c r="F235" i="7"/>
  <c r="F234" i="7" s="1"/>
  <c r="F233" i="7" s="1"/>
  <c r="G235" i="7"/>
  <c r="G234" i="7" s="1"/>
  <c r="G233" i="7" s="1"/>
  <c r="H235" i="7"/>
  <c r="E235" i="7"/>
  <c r="E234" i="7" s="1"/>
  <c r="E233" i="7" s="1"/>
  <c r="F231" i="7"/>
  <c r="F230" i="7" s="1"/>
  <c r="J230" i="7" s="1"/>
  <c r="G231" i="7"/>
  <c r="G230" i="7" s="1"/>
  <c r="H231" i="7"/>
  <c r="J231" i="7" s="1"/>
  <c r="E231" i="7"/>
  <c r="H229" i="7"/>
  <c r="G209" i="7"/>
  <c r="H209" i="7"/>
  <c r="E209" i="7"/>
  <c r="E203" i="7" s="1"/>
  <c r="F197" i="7"/>
  <c r="F196" i="7" s="1"/>
  <c r="F195" i="7" s="1"/>
  <c r="F194" i="7" s="1"/>
  <c r="G197" i="7"/>
  <c r="G196" i="7" s="1"/>
  <c r="G195" i="7" s="1"/>
  <c r="G194" i="7" s="1"/>
  <c r="H197" i="7"/>
  <c r="E198" i="7"/>
  <c r="E197" i="7" s="1"/>
  <c r="G191" i="7"/>
  <c r="G190" i="7" s="1"/>
  <c r="G186" i="7" s="1"/>
  <c r="H191" i="7"/>
  <c r="E191" i="7"/>
  <c r="E190" i="7" s="1"/>
  <c r="E186" i="7" s="1"/>
  <c r="F180" i="7"/>
  <c r="F179" i="7" s="1"/>
  <c r="F178" i="7" s="1"/>
  <c r="F177" i="7" s="1"/>
  <c r="G180" i="7"/>
  <c r="G179" i="7" s="1"/>
  <c r="G178" i="7" s="1"/>
  <c r="G177" i="7" s="1"/>
  <c r="H180" i="7"/>
  <c r="E180" i="7"/>
  <c r="E179" i="7" s="1"/>
  <c r="F175" i="7"/>
  <c r="G175" i="7"/>
  <c r="H175" i="7"/>
  <c r="F173" i="7"/>
  <c r="G173" i="7"/>
  <c r="H173" i="7"/>
  <c r="F153" i="7"/>
  <c r="G155" i="7"/>
  <c r="H155" i="7"/>
  <c r="E175" i="7"/>
  <c r="E173" i="7"/>
  <c r="G154" i="7" l="1"/>
  <c r="G153" i="7" s="1"/>
  <c r="J382" i="7"/>
  <c r="J270" i="7"/>
  <c r="J175" i="7"/>
  <c r="J246" i="7"/>
  <c r="H240" i="7"/>
  <c r="J173" i="7"/>
  <c r="J209" i="7"/>
  <c r="H203" i="7"/>
  <c r="J335" i="7"/>
  <c r="H353" i="7"/>
  <c r="J354" i="7"/>
  <c r="H179" i="7"/>
  <c r="J179" i="7" s="1"/>
  <c r="J180" i="7"/>
  <c r="H262" i="7"/>
  <c r="J262" i="7" s="1"/>
  <c r="J263" i="7"/>
  <c r="J333" i="7"/>
  <c r="H347" i="7"/>
  <c r="J347" i="7" s="1"/>
  <c r="J348" i="7"/>
  <c r="H365" i="7"/>
  <c r="J366" i="7"/>
  <c r="H154" i="7"/>
  <c r="J154" i="7" s="1"/>
  <c r="J155" i="7"/>
  <c r="H341" i="7"/>
  <c r="J341" i="7" s="1"/>
  <c r="J342" i="7"/>
  <c r="H387" i="7"/>
  <c r="I387" i="7" s="1"/>
  <c r="J388" i="7"/>
  <c r="H391" i="7"/>
  <c r="J392" i="7"/>
  <c r="H234" i="7"/>
  <c r="I234" i="7" s="1"/>
  <c r="J235" i="7"/>
  <c r="H281" i="7"/>
  <c r="I281" i="7" s="1"/>
  <c r="J282" i="7"/>
  <c r="H196" i="7"/>
  <c r="J197" i="7"/>
  <c r="H190" i="7"/>
  <c r="I190" i="7" s="1"/>
  <c r="J191" i="7"/>
  <c r="G250" i="7"/>
  <c r="G249" i="7" s="1"/>
  <c r="G248" i="7" s="1"/>
  <c r="G269" i="7"/>
  <c r="G268" i="7" s="1"/>
  <c r="G267" i="7" s="1"/>
  <c r="E269" i="7"/>
  <c r="E268" i="7" s="1"/>
  <c r="F269" i="7"/>
  <c r="F268" i="7" s="1"/>
  <c r="F267" i="7" s="1"/>
  <c r="H269" i="7"/>
  <c r="E250" i="7"/>
  <c r="E249" i="7" s="1"/>
  <c r="H250" i="7"/>
  <c r="F172" i="7"/>
  <c r="F171" i="7" s="1"/>
  <c r="E371" i="7"/>
  <c r="E359" i="7"/>
  <c r="E358" i="7" s="1"/>
  <c r="G172" i="7"/>
  <c r="G171" i="7" s="1"/>
  <c r="E172" i="7"/>
  <c r="E240" i="7"/>
  <c r="F240" i="7"/>
  <c r="F239" i="7" s="1"/>
  <c r="F238" i="7" s="1"/>
  <c r="F359" i="7"/>
  <c r="F358" i="7" s="1"/>
  <c r="H371" i="7"/>
  <c r="F200" i="7"/>
  <c r="E378" i="7"/>
  <c r="F249" i="7"/>
  <c r="F248" i="7" s="1"/>
  <c r="H332" i="7"/>
  <c r="E332" i="7"/>
  <c r="E331" i="7" s="1"/>
  <c r="E330" i="7" s="1"/>
  <c r="E290" i="7" s="1"/>
  <c r="E286" i="7" s="1"/>
  <c r="F384" i="7"/>
  <c r="G384" i="7"/>
  <c r="H378" i="7"/>
  <c r="G378" i="7"/>
  <c r="F371" i="7"/>
  <c r="F370" i="7" s="1"/>
  <c r="F369" i="7" s="1"/>
  <c r="G371" i="7"/>
  <c r="H359" i="7"/>
  <c r="G359" i="7"/>
  <c r="G358" i="7" s="1"/>
  <c r="G357" i="7" s="1"/>
  <c r="G332" i="7"/>
  <c r="G331" i="7" s="1"/>
  <c r="F332" i="7"/>
  <c r="F331" i="7" s="1"/>
  <c r="F330" i="7" s="1"/>
  <c r="F284" i="7" s="1"/>
  <c r="G290" i="7"/>
  <c r="G240" i="7"/>
  <c r="G239" i="7" s="1"/>
  <c r="G238" i="7" s="1"/>
  <c r="G203" i="7"/>
  <c r="G202" i="7" s="1"/>
  <c r="G201" i="7" s="1"/>
  <c r="G200" i="7" s="1"/>
  <c r="H172" i="7"/>
  <c r="G164" i="7"/>
  <c r="H164" i="7"/>
  <c r="J164" i="7" s="1"/>
  <c r="G160" i="7"/>
  <c r="H160" i="7"/>
  <c r="J160" i="7" s="1"/>
  <c r="E164" i="7"/>
  <c r="E160" i="7"/>
  <c r="G144" i="7"/>
  <c r="G132" i="7"/>
  <c r="G131" i="7" s="1"/>
  <c r="G129" i="7"/>
  <c r="H129" i="7"/>
  <c r="J129" i="7" s="1"/>
  <c r="G127" i="7"/>
  <c r="H127" i="7"/>
  <c r="J127" i="7" s="1"/>
  <c r="E155" i="7"/>
  <c r="E132" i="7"/>
  <c r="E131" i="7" s="1"/>
  <c r="E129" i="7"/>
  <c r="E127" i="7"/>
  <c r="G123" i="7"/>
  <c r="H123" i="7"/>
  <c r="J123" i="7" s="1"/>
  <c r="E123" i="7"/>
  <c r="F116" i="7"/>
  <c r="F86" i="7" s="1"/>
  <c r="G117" i="7"/>
  <c r="G116" i="7" s="1"/>
  <c r="H117" i="7"/>
  <c r="G110" i="7"/>
  <c r="H110" i="7"/>
  <c r="J110" i="7" s="1"/>
  <c r="G100" i="7"/>
  <c r="H100" i="7"/>
  <c r="J100" i="7" s="1"/>
  <c r="G93" i="7"/>
  <c r="H93" i="7"/>
  <c r="J93" i="7" s="1"/>
  <c r="G88" i="7"/>
  <c r="H88" i="7"/>
  <c r="J88" i="7" s="1"/>
  <c r="F81" i="7"/>
  <c r="G82" i="7"/>
  <c r="G81" i="7" s="1"/>
  <c r="H82" i="7"/>
  <c r="J82" i="7" s="1"/>
  <c r="G75" i="7"/>
  <c r="H75" i="7"/>
  <c r="J75" i="7" s="1"/>
  <c r="G65" i="7"/>
  <c r="H65" i="7"/>
  <c r="J65" i="7" s="1"/>
  <c r="G58" i="7"/>
  <c r="H58" i="7"/>
  <c r="J58" i="7" s="1"/>
  <c r="G53" i="7"/>
  <c r="H53" i="7"/>
  <c r="J53" i="7" s="1"/>
  <c r="E117" i="7"/>
  <c r="E116" i="7" s="1"/>
  <c r="E110" i="7"/>
  <c r="E100" i="7"/>
  <c r="E93" i="7"/>
  <c r="E88" i="7"/>
  <c r="E82" i="7"/>
  <c r="E81" i="7" s="1"/>
  <c r="E75" i="7"/>
  <c r="E65" i="7"/>
  <c r="E58" i="7"/>
  <c r="E53" i="7"/>
  <c r="F33" i="7"/>
  <c r="G34" i="7"/>
  <c r="G33" i="7" s="1"/>
  <c r="G31" i="7"/>
  <c r="H31" i="7"/>
  <c r="J31" i="7" s="1"/>
  <c r="G29" i="7"/>
  <c r="H29" i="7"/>
  <c r="J29" i="7" s="1"/>
  <c r="F21" i="7"/>
  <c r="G21" i="7"/>
  <c r="E33" i="7"/>
  <c r="E31" i="7"/>
  <c r="E29" i="7"/>
  <c r="E27" i="7"/>
  <c r="E22" i="7"/>
  <c r="E21" i="7" s="1"/>
  <c r="E19" i="7"/>
  <c r="E17" i="7"/>
  <c r="E15" i="7"/>
  <c r="G229" i="7"/>
  <c r="I16" i="7"/>
  <c r="I18" i="7"/>
  <c r="I20" i="7"/>
  <c r="I23" i="7"/>
  <c r="I28" i="7"/>
  <c r="I30" i="7"/>
  <c r="I32" i="7"/>
  <c r="I54" i="7"/>
  <c r="I55" i="7"/>
  <c r="I56" i="7"/>
  <c r="I57" i="7"/>
  <c r="I59" i="7"/>
  <c r="I60" i="7"/>
  <c r="I61" i="7"/>
  <c r="I62" i="7"/>
  <c r="I63" i="7"/>
  <c r="I64" i="7"/>
  <c r="I66" i="7"/>
  <c r="I67" i="7"/>
  <c r="I68" i="7"/>
  <c r="I69" i="7"/>
  <c r="I70" i="7"/>
  <c r="I71" i="7"/>
  <c r="I72" i="7"/>
  <c r="I73" i="7"/>
  <c r="I74" i="7"/>
  <c r="I76" i="7"/>
  <c r="I77" i="7"/>
  <c r="I78" i="7"/>
  <c r="I79" i="7"/>
  <c r="I80" i="7"/>
  <c r="I83" i="7"/>
  <c r="I84" i="7"/>
  <c r="I89" i="7"/>
  <c r="I90" i="7"/>
  <c r="I91" i="7"/>
  <c r="I92" i="7"/>
  <c r="I94" i="7"/>
  <c r="I95" i="7"/>
  <c r="I96" i="7"/>
  <c r="I97" i="7"/>
  <c r="I98" i="7"/>
  <c r="I99" i="7"/>
  <c r="I101" i="7"/>
  <c r="I102" i="7"/>
  <c r="I103" i="7"/>
  <c r="I104" i="7"/>
  <c r="I105" i="7"/>
  <c r="I106" i="7"/>
  <c r="I107" i="7"/>
  <c r="I108" i="7"/>
  <c r="I109" i="7"/>
  <c r="I111" i="7"/>
  <c r="I112" i="7"/>
  <c r="I113" i="7"/>
  <c r="I114" i="7"/>
  <c r="I115" i="7"/>
  <c r="I118" i="7"/>
  <c r="I119" i="7"/>
  <c r="I124" i="7"/>
  <c r="I125" i="7"/>
  <c r="I126" i="7"/>
  <c r="I128" i="7"/>
  <c r="I130" i="7"/>
  <c r="I133" i="7"/>
  <c r="I134" i="7"/>
  <c r="I135" i="7"/>
  <c r="I140" i="7"/>
  <c r="I146" i="7"/>
  <c r="I148" i="7"/>
  <c r="I156" i="7"/>
  <c r="I161" i="7"/>
  <c r="I162" i="7"/>
  <c r="I163" i="7"/>
  <c r="I165" i="7"/>
  <c r="I166" i="7"/>
  <c r="I170" i="7"/>
  <c r="I173" i="7"/>
  <c r="I174" i="7"/>
  <c r="I175" i="7"/>
  <c r="I176" i="7"/>
  <c r="I180" i="7"/>
  <c r="I181" i="7"/>
  <c r="I183" i="7"/>
  <c r="I191" i="7"/>
  <c r="I192" i="7"/>
  <c r="I197" i="7"/>
  <c r="I198" i="7"/>
  <c r="I199" i="7"/>
  <c r="I204" i="7"/>
  <c r="I207" i="7"/>
  <c r="I208" i="7"/>
  <c r="I209" i="7"/>
  <c r="I210" i="7"/>
  <c r="I214" i="7"/>
  <c r="I215" i="7"/>
  <c r="I216" i="7"/>
  <c r="I222" i="7"/>
  <c r="I226" i="7"/>
  <c r="I230" i="7"/>
  <c r="I231" i="7"/>
  <c r="F229" i="7" s="1"/>
  <c r="J229" i="7" s="1"/>
  <c r="I232" i="7"/>
  <c r="I235" i="7"/>
  <c r="I236" i="7"/>
  <c r="I241" i="7"/>
  <c r="I242" i="7"/>
  <c r="I246" i="7"/>
  <c r="I247" i="7"/>
  <c r="I251" i="7"/>
  <c r="I252" i="7"/>
  <c r="I253" i="7"/>
  <c r="I254" i="7"/>
  <c r="I255" i="7"/>
  <c r="I256" i="7"/>
  <c r="I260" i="7"/>
  <c r="I263" i="7"/>
  <c r="I266" i="7"/>
  <c r="I270" i="7"/>
  <c r="I271" i="7"/>
  <c r="I272" i="7"/>
  <c r="I273" i="7"/>
  <c r="I274" i="7"/>
  <c r="I275" i="7"/>
  <c r="I279" i="7"/>
  <c r="I282" i="7"/>
  <c r="I283" i="7"/>
  <c r="I291" i="7"/>
  <c r="I292" i="7"/>
  <c r="I295" i="7"/>
  <c r="I296" i="7"/>
  <c r="I300" i="7"/>
  <c r="I302" i="7"/>
  <c r="I309" i="7"/>
  <c r="I333" i="7"/>
  <c r="I334" i="7"/>
  <c r="I335" i="7"/>
  <c r="I336" i="7"/>
  <c r="I337" i="7"/>
  <c r="I338" i="7"/>
  <c r="I340" i="7"/>
  <c r="I342" i="7"/>
  <c r="I343" i="7"/>
  <c r="I348" i="7"/>
  <c r="I349" i="7"/>
  <c r="I354" i="7"/>
  <c r="I355" i="7"/>
  <c r="I360" i="7"/>
  <c r="I361" i="7"/>
  <c r="I362" i="7"/>
  <c r="I363" i="7"/>
  <c r="I366" i="7"/>
  <c r="I367" i="7"/>
  <c r="I372" i="7"/>
  <c r="I373" i="7"/>
  <c r="I374" i="7"/>
  <c r="I375" i="7"/>
  <c r="I376" i="7"/>
  <c r="I377" i="7"/>
  <c r="I379" i="7"/>
  <c r="I380" i="7"/>
  <c r="I381" i="7"/>
  <c r="I382" i="7"/>
  <c r="I383" i="7"/>
  <c r="I388" i="7"/>
  <c r="I389" i="7"/>
  <c r="I392" i="7"/>
  <c r="I393" i="7"/>
  <c r="E391" i="7"/>
  <c r="E386" i="7"/>
  <c r="E385" i="7" s="1"/>
  <c r="E365" i="7"/>
  <c r="E280" i="7"/>
  <c r="I365" i="7" l="1"/>
  <c r="I341" i="7"/>
  <c r="E154" i="7"/>
  <c r="E153" i="7" s="1"/>
  <c r="H330" i="7"/>
  <c r="J330" i="7" s="1"/>
  <c r="H178" i="7"/>
  <c r="J178" i="7" s="1"/>
  <c r="H261" i="7"/>
  <c r="J261" i="7" s="1"/>
  <c r="H153" i="7"/>
  <c r="J153" i="7" s="1"/>
  <c r="J378" i="7"/>
  <c r="I262" i="7"/>
  <c r="H352" i="7"/>
  <c r="J352" i="7" s="1"/>
  <c r="J353" i="7"/>
  <c r="H116" i="7"/>
  <c r="J116" i="7" s="1"/>
  <c r="J117" i="7"/>
  <c r="H331" i="7"/>
  <c r="J331" i="7" s="1"/>
  <c r="J332" i="7"/>
  <c r="H171" i="7"/>
  <c r="J171" i="7" s="1"/>
  <c r="J172" i="7"/>
  <c r="I347" i="7"/>
  <c r="J371" i="7"/>
  <c r="H268" i="7"/>
  <c r="J268" i="7" s="1"/>
  <c r="J269" i="7"/>
  <c r="H364" i="7"/>
  <c r="J364" i="7" s="1"/>
  <c r="J365" i="7"/>
  <c r="H358" i="7"/>
  <c r="J358" i="7" s="1"/>
  <c r="J359" i="7"/>
  <c r="I353" i="7"/>
  <c r="J132" i="7"/>
  <c r="H249" i="7"/>
  <c r="J250" i="7"/>
  <c r="H239" i="7"/>
  <c r="J239" i="7" s="1"/>
  <c r="J240" i="7"/>
  <c r="H386" i="7"/>
  <c r="I386" i="7" s="1"/>
  <c r="J387" i="7"/>
  <c r="H390" i="7"/>
  <c r="J391" i="7"/>
  <c r="H233" i="7"/>
  <c r="J233" i="7" s="1"/>
  <c r="J234" i="7"/>
  <c r="H238" i="7"/>
  <c r="J238" i="7" s="1"/>
  <c r="H280" i="7"/>
  <c r="J280" i="7" s="1"/>
  <c r="J281" i="7"/>
  <c r="H285" i="7"/>
  <c r="H284" i="7" s="1"/>
  <c r="J290" i="7"/>
  <c r="H33" i="7"/>
  <c r="J33" i="7" s="1"/>
  <c r="J34" i="7"/>
  <c r="H186" i="7"/>
  <c r="J186" i="7" s="1"/>
  <c r="J190" i="7"/>
  <c r="H195" i="7"/>
  <c r="J196" i="7"/>
  <c r="H202" i="7"/>
  <c r="J203" i="7"/>
  <c r="H122" i="7"/>
  <c r="J122" i="7" s="1"/>
  <c r="G122" i="7"/>
  <c r="G286" i="7"/>
  <c r="F356" i="7"/>
  <c r="E370" i="7"/>
  <c r="I250" i="7"/>
  <c r="E267" i="7"/>
  <c r="E122" i="7"/>
  <c r="H144" i="7"/>
  <c r="I371" i="7"/>
  <c r="I29" i="7"/>
  <c r="I127" i="7"/>
  <c r="I359" i="7"/>
  <c r="E26" i="7"/>
  <c r="E159" i="7"/>
  <c r="G14" i="7"/>
  <c r="G13" i="7" s="1"/>
  <c r="G12" i="7" s="1"/>
  <c r="I167" i="7"/>
  <c r="I65" i="7"/>
  <c r="I93" i="7"/>
  <c r="H370" i="7"/>
  <c r="I203" i="7"/>
  <c r="G159" i="7"/>
  <c r="G158" i="7" s="1"/>
  <c r="G157" i="7" s="1"/>
  <c r="I290" i="7"/>
  <c r="I53" i="7"/>
  <c r="I378" i="7"/>
  <c r="I332" i="7"/>
  <c r="I75" i="7"/>
  <c r="I240" i="7"/>
  <c r="G26" i="7"/>
  <c r="G25" i="7" s="1"/>
  <c r="G24" i="7" s="1"/>
  <c r="F26" i="7"/>
  <c r="F25" i="7" s="1"/>
  <c r="F24" i="7" s="1"/>
  <c r="F237" i="7"/>
  <c r="E87" i="7"/>
  <c r="I88" i="7"/>
  <c r="I82" i="7"/>
  <c r="I110" i="7"/>
  <c r="I269" i="7"/>
  <c r="I164" i="7"/>
  <c r="I160" i="7"/>
  <c r="I117" i="7"/>
  <c r="I147" i="7"/>
  <c r="F159" i="7"/>
  <c r="I172" i="7"/>
  <c r="I19" i="7"/>
  <c r="G52" i="7"/>
  <c r="G51" i="7" s="1"/>
  <c r="G50" i="7" s="1"/>
  <c r="G87" i="7"/>
  <c r="G86" i="7" s="1"/>
  <c r="G85" i="7" s="1"/>
  <c r="I123" i="7"/>
  <c r="I129" i="7"/>
  <c r="G370" i="7"/>
  <c r="G369" i="7" s="1"/>
  <c r="G356" i="7" s="1"/>
  <c r="G237" i="7"/>
  <c r="H159" i="7"/>
  <c r="I132" i="7"/>
  <c r="I155" i="7"/>
  <c r="I145" i="7"/>
  <c r="H87" i="7"/>
  <c r="F85" i="7"/>
  <c r="I100" i="7"/>
  <c r="H81" i="7"/>
  <c r="J81" i="7" s="1"/>
  <c r="F52" i="7"/>
  <c r="F51" i="7" s="1"/>
  <c r="F50" i="7" s="1"/>
  <c r="H52" i="7"/>
  <c r="E52" i="7"/>
  <c r="I58" i="7"/>
  <c r="I31" i="7"/>
  <c r="H26" i="7"/>
  <c r="I22" i="7"/>
  <c r="H21" i="7"/>
  <c r="J21" i="7" s="1"/>
  <c r="F14" i="7"/>
  <c r="F13" i="7" s="1"/>
  <c r="F12" i="7" s="1"/>
  <c r="F11" i="7" s="1"/>
  <c r="F10" i="7" s="1"/>
  <c r="I17" i="7"/>
  <c r="H14" i="7"/>
  <c r="I27" i="7"/>
  <c r="I391" i="7"/>
  <c r="E14" i="7"/>
  <c r="I15" i="7"/>
  <c r="I34" i="7"/>
  <c r="F220" i="7"/>
  <c r="G221" i="7"/>
  <c r="G220" i="7" s="1"/>
  <c r="H221" i="7"/>
  <c r="J221" i="7" s="1"/>
  <c r="E221" i="7"/>
  <c r="E220" i="7" s="1"/>
  <c r="F224" i="7"/>
  <c r="F223" i="7" s="1"/>
  <c r="G225" i="7"/>
  <c r="G224" i="7" s="1"/>
  <c r="G223" i="7" s="1"/>
  <c r="H225" i="7"/>
  <c r="J225" i="7" s="1"/>
  <c r="E225" i="7"/>
  <c r="E224" i="7" s="1"/>
  <c r="G112" i="3"/>
  <c r="H112" i="3"/>
  <c r="I113" i="3"/>
  <c r="F113" i="3"/>
  <c r="I331" i="7" l="1"/>
  <c r="I330" i="7"/>
  <c r="H177" i="7"/>
  <c r="J177" i="7" s="1"/>
  <c r="J144" i="7"/>
  <c r="H131" i="7"/>
  <c r="J131" i="7" s="1"/>
  <c r="I268" i="7"/>
  <c r="I116" i="7"/>
  <c r="E158" i="7"/>
  <c r="E157" i="7" s="1"/>
  <c r="J52" i="7"/>
  <c r="J26" i="7"/>
  <c r="I112" i="3"/>
  <c r="K112" i="3" s="1"/>
  <c r="K113" i="3"/>
  <c r="F112" i="3"/>
  <c r="J113" i="3"/>
  <c r="H86" i="7"/>
  <c r="J87" i="7"/>
  <c r="J159" i="7"/>
  <c r="H369" i="7"/>
  <c r="J369" i="7" s="1"/>
  <c r="J370" i="7"/>
  <c r="H248" i="7"/>
  <c r="J248" i="7" s="1"/>
  <c r="J249" i="7"/>
  <c r="J14" i="7"/>
  <c r="H385" i="7"/>
  <c r="J385" i="7" s="1"/>
  <c r="J386" i="7"/>
  <c r="J390" i="7"/>
  <c r="I280" i="7"/>
  <c r="H267" i="7"/>
  <c r="I267" i="7" s="1"/>
  <c r="J286" i="7"/>
  <c r="H194" i="7"/>
  <c r="J194" i="7" s="1"/>
  <c r="J195" i="7"/>
  <c r="I33" i="7"/>
  <c r="H201" i="7"/>
  <c r="J202" i="7"/>
  <c r="H158" i="7"/>
  <c r="F158" i="7"/>
  <c r="F157" i="7" s="1"/>
  <c r="G285" i="7"/>
  <c r="G284" i="7" s="1"/>
  <c r="F120" i="7"/>
  <c r="I14" i="7"/>
  <c r="E121" i="7"/>
  <c r="E120" i="7" s="1"/>
  <c r="I370" i="7"/>
  <c r="I144" i="7"/>
  <c r="G121" i="7"/>
  <c r="G120" i="7" s="1"/>
  <c r="H25" i="7"/>
  <c r="H13" i="7"/>
  <c r="J13" i="7" s="1"/>
  <c r="I21" i="7"/>
  <c r="I81" i="7"/>
  <c r="H51" i="7"/>
  <c r="I159" i="7"/>
  <c r="I154" i="7"/>
  <c r="I87" i="7"/>
  <c r="I52" i="7"/>
  <c r="I26" i="7"/>
  <c r="H224" i="7"/>
  <c r="J224" i="7" s="1"/>
  <c r="I225" i="7"/>
  <c r="H220" i="7"/>
  <c r="J220" i="7" s="1"/>
  <c r="I221" i="7"/>
  <c r="J80" i="3"/>
  <c r="I79" i="3"/>
  <c r="K79" i="3" s="1"/>
  <c r="F79" i="3"/>
  <c r="J59" i="3"/>
  <c r="J112" i="3" l="1"/>
  <c r="I385" i="7"/>
  <c r="H157" i="7"/>
  <c r="J157" i="7" s="1"/>
  <c r="J158" i="7"/>
  <c r="J285" i="7"/>
  <c r="H50" i="7"/>
  <c r="J50" i="7" s="1"/>
  <c r="J51" i="7"/>
  <c r="J284" i="7"/>
  <c r="H384" i="7"/>
  <c r="H85" i="7"/>
  <c r="J85" i="7" s="1"/>
  <c r="J86" i="7"/>
  <c r="J267" i="7"/>
  <c r="H237" i="7"/>
  <c r="J237" i="7" s="1"/>
  <c r="H24" i="7"/>
  <c r="J25" i="7"/>
  <c r="H200" i="7"/>
  <c r="J200" i="7" s="1"/>
  <c r="J201" i="7"/>
  <c r="I158" i="7"/>
  <c r="H12" i="7"/>
  <c r="I139" i="7"/>
  <c r="J79" i="3"/>
  <c r="I220" i="7"/>
  <c r="H223" i="7"/>
  <c r="J223" i="7" s="1"/>
  <c r="I224" i="7"/>
  <c r="J384" i="7" l="1"/>
  <c r="H10" i="7"/>
  <c r="J24" i="7"/>
  <c r="H11" i="7"/>
  <c r="J12" i="7"/>
  <c r="H121" i="7"/>
  <c r="I122" i="7"/>
  <c r="I131" i="7"/>
  <c r="I157" i="7"/>
  <c r="E86" i="7"/>
  <c r="E85" i="7" s="1"/>
  <c r="E178" i="7"/>
  <c r="E177" i="7" s="1"/>
  <c r="F49" i="7"/>
  <c r="G49" i="7"/>
  <c r="E185" i="7"/>
  <c r="F185" i="7"/>
  <c r="F184" i="7" s="1"/>
  <c r="G185" i="7"/>
  <c r="G184" i="7" s="1"/>
  <c r="E196" i="7"/>
  <c r="E195" i="7" s="1"/>
  <c r="E194" i="7" s="1"/>
  <c r="E202" i="7"/>
  <c r="E201" i="7" s="1"/>
  <c r="E200" i="7" s="1"/>
  <c r="E213" i="7"/>
  <c r="E212" i="7" s="1"/>
  <c r="E211" i="7" s="1"/>
  <c r="F213" i="7"/>
  <c r="F212" i="7" s="1"/>
  <c r="F211" i="7" s="1"/>
  <c r="G213" i="7"/>
  <c r="G212" i="7" s="1"/>
  <c r="G211" i="7" s="1"/>
  <c r="H213" i="7"/>
  <c r="E219" i="7"/>
  <c r="F219" i="7"/>
  <c r="G219" i="7"/>
  <c r="H219" i="7"/>
  <c r="E223" i="7"/>
  <c r="I223" i="7" s="1"/>
  <c r="F48" i="7" l="1"/>
  <c r="G48" i="7"/>
  <c r="J219" i="7"/>
  <c r="J213" i="7"/>
  <c r="H120" i="7"/>
  <c r="J120" i="7" s="1"/>
  <c r="J121" i="7"/>
  <c r="E184" i="7"/>
  <c r="I121" i="7"/>
  <c r="I86" i="7"/>
  <c r="I219" i="7"/>
  <c r="I213" i="7"/>
  <c r="I202" i="7"/>
  <c r="I196" i="7"/>
  <c r="I186" i="7"/>
  <c r="I179" i="7"/>
  <c r="F218" i="7"/>
  <c r="F217" i="7" s="1"/>
  <c r="E218" i="7"/>
  <c r="E217" i="7" s="1"/>
  <c r="G218" i="7"/>
  <c r="G217" i="7" s="1"/>
  <c r="H218" i="7"/>
  <c r="H212" i="7"/>
  <c r="J212" i="7" s="1"/>
  <c r="H185" i="7"/>
  <c r="J48" i="3"/>
  <c r="J49" i="3"/>
  <c r="J50" i="3"/>
  <c r="J52" i="3"/>
  <c r="J54" i="3"/>
  <c r="J55" i="3"/>
  <c r="J58" i="3"/>
  <c r="J60" i="3"/>
  <c r="J61" i="3"/>
  <c r="J63" i="3"/>
  <c r="J64" i="3"/>
  <c r="J65" i="3"/>
  <c r="J66" i="3"/>
  <c r="J67" i="3"/>
  <c r="J68" i="3"/>
  <c r="J70" i="3"/>
  <c r="J71" i="3"/>
  <c r="J72" i="3"/>
  <c r="J73" i="3"/>
  <c r="J74" i="3"/>
  <c r="J75" i="3"/>
  <c r="J76" i="3"/>
  <c r="J77" i="3"/>
  <c r="J78" i="3"/>
  <c r="J82" i="3"/>
  <c r="J83" i="3"/>
  <c r="J84" i="3"/>
  <c r="J85" i="3"/>
  <c r="J86" i="3"/>
  <c r="J87" i="3"/>
  <c r="J88" i="3"/>
  <c r="J91" i="3"/>
  <c r="J92" i="3"/>
  <c r="J93" i="3"/>
  <c r="J94" i="3"/>
  <c r="J97" i="3"/>
  <c r="J100" i="3"/>
  <c r="I110" i="3"/>
  <c r="K110" i="3" s="1"/>
  <c r="F110" i="3"/>
  <c r="G102" i="3"/>
  <c r="H102" i="3"/>
  <c r="I103" i="3"/>
  <c r="G98" i="3"/>
  <c r="H98" i="3"/>
  <c r="I99" i="3"/>
  <c r="F99" i="3"/>
  <c r="F98" i="3" s="1"/>
  <c r="G95" i="3"/>
  <c r="H95" i="3"/>
  <c r="I96" i="3"/>
  <c r="F96" i="3"/>
  <c r="F95" i="3" s="1"/>
  <c r="I90" i="3"/>
  <c r="F90" i="3"/>
  <c r="F89" i="3" s="1"/>
  <c r="G89" i="3"/>
  <c r="H89" i="3"/>
  <c r="I81" i="3"/>
  <c r="K81" i="3" s="1"/>
  <c r="F81" i="3"/>
  <c r="I69" i="3"/>
  <c r="K69" i="3" s="1"/>
  <c r="F69" i="3"/>
  <c r="I62" i="3"/>
  <c r="K62" i="3" s="1"/>
  <c r="F62" i="3"/>
  <c r="I57" i="3"/>
  <c r="K57" i="3" s="1"/>
  <c r="F57" i="3"/>
  <c r="I53" i="3"/>
  <c r="K53" i="3" s="1"/>
  <c r="I51" i="3"/>
  <c r="K51" i="3" s="1"/>
  <c r="I47" i="3"/>
  <c r="K47" i="3" s="1"/>
  <c r="F53" i="3"/>
  <c r="F51" i="3"/>
  <c r="F47" i="3"/>
  <c r="G16" i="3"/>
  <c r="H16" i="3"/>
  <c r="I16" i="3"/>
  <c r="G14" i="3"/>
  <c r="H14" i="3"/>
  <c r="I14" i="3"/>
  <c r="F14" i="3"/>
  <c r="F16" i="3"/>
  <c r="G20" i="3"/>
  <c r="H20" i="3"/>
  <c r="H19" i="3" s="1"/>
  <c r="I20" i="3"/>
  <c r="F20" i="3"/>
  <c r="F19" i="3" s="1"/>
  <c r="G23" i="3"/>
  <c r="H23" i="3"/>
  <c r="H22" i="3" s="1"/>
  <c r="I23" i="3"/>
  <c r="F23" i="3"/>
  <c r="F22" i="3" s="1"/>
  <c r="G28" i="3"/>
  <c r="H28" i="3"/>
  <c r="I28" i="3"/>
  <c r="G26" i="3"/>
  <c r="H26" i="3"/>
  <c r="I26" i="3"/>
  <c r="F26" i="3"/>
  <c r="F28" i="3"/>
  <c r="G32" i="3"/>
  <c r="H32" i="3"/>
  <c r="H31" i="3" s="1"/>
  <c r="I32" i="3"/>
  <c r="I31" i="3" s="1"/>
  <c r="F32" i="3"/>
  <c r="F31" i="3" s="1"/>
  <c r="G36" i="3"/>
  <c r="H36" i="3"/>
  <c r="H35" i="3" s="1"/>
  <c r="I36" i="3"/>
  <c r="I35" i="3" s="1"/>
  <c r="K35" i="3" s="1"/>
  <c r="F37" i="3"/>
  <c r="F35" i="3" s="1"/>
  <c r="J15" i="3"/>
  <c r="J17" i="3"/>
  <c r="J18" i="3"/>
  <c r="J21" i="3"/>
  <c r="J24" i="3"/>
  <c r="J27" i="3"/>
  <c r="J29" i="3"/>
  <c r="J30" i="3"/>
  <c r="J33" i="3"/>
  <c r="J34" i="3"/>
  <c r="J38" i="3"/>
  <c r="J39" i="3"/>
  <c r="J40" i="3"/>
  <c r="J41" i="3"/>
  <c r="K14" i="3" l="1"/>
  <c r="K26" i="3"/>
  <c r="I89" i="3"/>
  <c r="K89" i="3" s="1"/>
  <c r="K90" i="3"/>
  <c r="I95" i="3"/>
  <c r="K95" i="3" s="1"/>
  <c r="K96" i="3"/>
  <c r="I98" i="3"/>
  <c r="K98" i="3" s="1"/>
  <c r="K99" i="3"/>
  <c r="I102" i="3"/>
  <c r="I101" i="3" s="1"/>
  <c r="K103" i="3"/>
  <c r="J103" i="3"/>
  <c r="J110" i="3"/>
  <c r="G101" i="3"/>
  <c r="K36" i="3"/>
  <c r="G31" i="3"/>
  <c r="K31" i="3" s="1"/>
  <c r="K32" i="3"/>
  <c r="K28" i="3"/>
  <c r="G22" i="3"/>
  <c r="K23" i="3"/>
  <c r="G19" i="3"/>
  <c r="K20" i="3"/>
  <c r="K16" i="3"/>
  <c r="J218" i="7"/>
  <c r="H184" i="7"/>
  <c r="J184" i="7" s="1"/>
  <c r="J185" i="7"/>
  <c r="I56" i="3"/>
  <c r="K56" i="3" s="1"/>
  <c r="F102" i="3"/>
  <c r="F56" i="3"/>
  <c r="H101" i="3"/>
  <c r="I195" i="7"/>
  <c r="I201" i="7"/>
  <c r="I178" i="7"/>
  <c r="I212" i="7"/>
  <c r="I185" i="7"/>
  <c r="I218" i="7"/>
  <c r="I85" i="7"/>
  <c r="H46" i="3"/>
  <c r="H45" i="3" s="1"/>
  <c r="I13" i="3"/>
  <c r="J28" i="3"/>
  <c r="H13" i="3"/>
  <c r="F46" i="3"/>
  <c r="J20" i="3"/>
  <c r="J14" i="3"/>
  <c r="I25" i="3"/>
  <c r="G13" i="3"/>
  <c r="J90" i="3"/>
  <c r="F13" i="3"/>
  <c r="J16" i="3"/>
  <c r="J81" i="3"/>
  <c r="J51" i="3"/>
  <c r="J47" i="3"/>
  <c r="J23" i="3"/>
  <c r="G25" i="3"/>
  <c r="J99" i="3"/>
  <c r="J69" i="3"/>
  <c r="I22" i="3"/>
  <c r="I19" i="3"/>
  <c r="J96" i="3"/>
  <c r="J62" i="3"/>
  <c r="J57" i="3"/>
  <c r="J53" i="3"/>
  <c r="H217" i="7"/>
  <c r="J217" i="7" s="1"/>
  <c r="H211" i="7"/>
  <c r="G46" i="3"/>
  <c r="I46" i="3"/>
  <c r="F25" i="3"/>
  <c r="F36" i="3"/>
  <c r="J36" i="3" s="1"/>
  <c r="H25" i="3"/>
  <c r="J32" i="3"/>
  <c r="J31" i="3"/>
  <c r="J26" i="3"/>
  <c r="J35" i="3"/>
  <c r="J37" i="3"/>
  <c r="J211" i="7" l="1"/>
  <c r="J95" i="3"/>
  <c r="J89" i="3"/>
  <c r="K101" i="3"/>
  <c r="F45" i="3"/>
  <c r="K102" i="3"/>
  <c r="J98" i="3"/>
  <c r="K13" i="3"/>
  <c r="F101" i="3"/>
  <c r="J101" i="3" s="1"/>
  <c r="K46" i="3"/>
  <c r="K25" i="3"/>
  <c r="K22" i="3"/>
  <c r="K19" i="3"/>
  <c r="H12" i="3"/>
  <c r="H11" i="3" s="1"/>
  <c r="I45" i="3"/>
  <c r="G45" i="3"/>
  <c r="G12" i="3"/>
  <c r="F12" i="3"/>
  <c r="H44" i="3"/>
  <c r="J56" i="3"/>
  <c r="I12" i="3"/>
  <c r="I11" i="3" s="1"/>
  <c r="I194" i="7"/>
  <c r="I217" i="7"/>
  <c r="I200" i="7"/>
  <c r="I211" i="7"/>
  <c r="I184" i="7"/>
  <c r="I177" i="7"/>
  <c r="J13" i="3"/>
  <c r="J25" i="3"/>
  <c r="J22" i="3"/>
  <c r="J19" i="3"/>
  <c r="J46" i="3"/>
  <c r="J102" i="3"/>
  <c r="G44" i="3" l="1"/>
  <c r="K45" i="3"/>
  <c r="G11" i="3"/>
  <c r="K11" i="3" s="1"/>
  <c r="K12" i="3"/>
  <c r="J12" i="3"/>
  <c r="H49" i="7"/>
  <c r="H48" i="7" s="1"/>
  <c r="I120" i="7"/>
  <c r="I153" i="7"/>
  <c r="I171" i="7"/>
  <c r="I44" i="3"/>
  <c r="J45" i="3"/>
  <c r="F11" i="3"/>
  <c r="F44" i="3"/>
  <c r="J48" i="7" l="1"/>
  <c r="K44" i="3"/>
  <c r="J49" i="7"/>
  <c r="J11" i="3"/>
  <c r="J44" i="3"/>
  <c r="F13" i="5"/>
  <c r="F14" i="5"/>
  <c r="F15" i="5"/>
  <c r="F13" i="8" l="1"/>
  <c r="F15" i="8"/>
  <c r="F17" i="8"/>
  <c r="F18" i="8"/>
  <c r="F20" i="8"/>
  <c r="D19" i="8"/>
  <c r="F21" i="8"/>
  <c r="F22" i="8"/>
  <c r="F24" i="8"/>
  <c r="F33" i="8"/>
  <c r="F35" i="8"/>
  <c r="F37" i="8"/>
  <c r="F38" i="8"/>
  <c r="F40" i="8"/>
  <c r="F41" i="8"/>
  <c r="F42" i="8"/>
  <c r="F44" i="8"/>
  <c r="K21" i="10" l="1"/>
  <c r="J21" i="10"/>
  <c r="I9" i="10"/>
  <c r="J14" i="10"/>
  <c r="J13" i="10"/>
  <c r="J11" i="10"/>
  <c r="J10" i="10"/>
  <c r="H357" i="7" l="1"/>
  <c r="H346" i="7"/>
  <c r="F351" i="7"/>
  <c r="F350" i="7" s="1"/>
  <c r="F228" i="7"/>
  <c r="F227" i="7" s="1"/>
  <c r="F193" i="7" s="1"/>
  <c r="E229" i="7"/>
  <c r="H345" i="7" l="1"/>
  <c r="J346" i="7"/>
  <c r="H356" i="7"/>
  <c r="J356" i="7" s="1"/>
  <c r="J357" i="7"/>
  <c r="I233" i="7"/>
  <c r="I229" i="7"/>
  <c r="I249" i="7"/>
  <c r="H351" i="7"/>
  <c r="G228" i="7"/>
  <c r="G227" i="7" s="1"/>
  <c r="H228" i="7"/>
  <c r="J228" i="7" s="1"/>
  <c r="E228" i="7"/>
  <c r="E227" i="7" s="1"/>
  <c r="E369" i="7"/>
  <c r="E352" i="7"/>
  <c r="E351" i="7" s="1"/>
  <c r="E350" i="7" s="1"/>
  <c r="E346" i="7"/>
  <c r="E345" i="7" s="1"/>
  <c r="E344" i="7" s="1"/>
  <c r="E248" i="7"/>
  <c r="E238" i="7"/>
  <c r="E390" i="7"/>
  <c r="I390" i="7" s="1"/>
  <c r="E13" i="7"/>
  <c r="I13" i="7" s="1"/>
  <c r="E25" i="7"/>
  <c r="G11" i="7"/>
  <c r="G10" i="7" s="1"/>
  <c r="E51" i="7"/>
  <c r="I51" i="7" s="1"/>
  <c r="G351" i="7"/>
  <c r="G350" i="7" s="1"/>
  <c r="F9" i="7" l="1"/>
  <c r="H350" i="7"/>
  <c r="J350" i="7" s="1"/>
  <c r="J351" i="7"/>
  <c r="H344" i="7"/>
  <c r="J344" i="7" s="1"/>
  <c r="J345" i="7"/>
  <c r="G193" i="7"/>
  <c r="I352" i="7"/>
  <c r="I346" i="7"/>
  <c r="E237" i="7"/>
  <c r="I248" i="7"/>
  <c r="I369" i="7"/>
  <c r="I261" i="7"/>
  <c r="J11" i="7"/>
  <c r="I239" i="7"/>
  <c r="H227" i="7"/>
  <c r="I228" i="7"/>
  <c r="I345" i="7"/>
  <c r="I238" i="7"/>
  <c r="I351" i="7"/>
  <c r="E24" i="7"/>
  <c r="I24" i="7" s="1"/>
  <c r="I25" i="7"/>
  <c r="E384" i="7"/>
  <c r="I358" i="7"/>
  <c r="E364" i="7"/>
  <c r="I364" i="7" s="1"/>
  <c r="E50" i="7"/>
  <c r="E49" i="7" s="1"/>
  <c r="E12" i="7"/>
  <c r="E19" i="8"/>
  <c r="C19" i="8"/>
  <c r="B19" i="8"/>
  <c r="E16" i="8"/>
  <c r="D16" i="8"/>
  <c r="C16" i="8"/>
  <c r="B16" i="8"/>
  <c r="E14" i="8"/>
  <c r="D14" i="8"/>
  <c r="C14" i="8"/>
  <c r="B14" i="8"/>
  <c r="E12" i="8"/>
  <c r="D12" i="8"/>
  <c r="C12" i="8"/>
  <c r="B12" i="8"/>
  <c r="B36" i="8"/>
  <c r="B34" i="8"/>
  <c r="B32" i="8"/>
  <c r="C39" i="8"/>
  <c r="C36" i="8"/>
  <c r="C32" i="8"/>
  <c r="C34" i="8"/>
  <c r="H193" i="7" l="1"/>
  <c r="H9" i="7" s="1"/>
  <c r="E48" i="7"/>
  <c r="I48" i="7" s="1"/>
  <c r="G16" i="8"/>
  <c r="G19" i="8"/>
  <c r="G14" i="8"/>
  <c r="G12" i="8"/>
  <c r="J193" i="7"/>
  <c r="J227" i="7"/>
  <c r="I384" i="7"/>
  <c r="B31" i="8"/>
  <c r="B11" i="8"/>
  <c r="F19" i="8"/>
  <c r="F14" i="8"/>
  <c r="F12" i="8"/>
  <c r="F16" i="8"/>
  <c r="I50" i="7"/>
  <c r="I49" i="7"/>
  <c r="I237" i="7"/>
  <c r="I227" i="7"/>
  <c r="I350" i="7"/>
  <c r="I344" i="7"/>
  <c r="J10" i="7"/>
  <c r="E11" i="7"/>
  <c r="I12" i="7"/>
  <c r="E357" i="7"/>
  <c r="I357" i="7" s="1"/>
  <c r="F23" i="8"/>
  <c r="E11" i="8"/>
  <c r="D11" i="8"/>
  <c r="C11" i="8"/>
  <c r="C31" i="8"/>
  <c r="E39" i="8"/>
  <c r="F39" i="8" s="1"/>
  <c r="E36" i="8"/>
  <c r="F36" i="8" s="1"/>
  <c r="E34" i="8"/>
  <c r="G34" i="8" s="1"/>
  <c r="E32" i="8"/>
  <c r="F32" i="8" s="1"/>
  <c r="F43" i="8" l="1"/>
  <c r="G43" i="8"/>
  <c r="G39" i="8"/>
  <c r="G36" i="8"/>
  <c r="G32" i="8"/>
  <c r="G11" i="8"/>
  <c r="E10" i="7"/>
  <c r="I11" i="7"/>
  <c r="E356" i="7"/>
  <c r="F11" i="8"/>
  <c r="F34" i="8"/>
  <c r="E31" i="8"/>
  <c r="F31" i="8" s="1"/>
  <c r="D32" i="8"/>
  <c r="D34" i="8"/>
  <c r="D36" i="8"/>
  <c r="D39" i="8"/>
  <c r="D43" i="8"/>
  <c r="B12" i="5"/>
  <c r="E12" i="5"/>
  <c r="D12" i="5"/>
  <c r="D11" i="5" s="1"/>
  <c r="C12" i="5"/>
  <c r="C11" i="5" s="1"/>
  <c r="G31" i="8" l="1"/>
  <c r="B11" i="5"/>
  <c r="G12" i="5"/>
  <c r="F12" i="5"/>
  <c r="E11" i="5"/>
  <c r="I356" i="7"/>
  <c r="G9" i="7"/>
  <c r="I10" i="7"/>
  <c r="D31" i="8"/>
  <c r="G11" i="5" l="1"/>
  <c r="F11" i="5"/>
  <c r="I12" i="10"/>
  <c r="H12" i="10"/>
  <c r="G12" i="10"/>
  <c r="F12" i="10"/>
  <c r="H9" i="10"/>
  <c r="G9" i="10"/>
  <c r="K9" i="10" s="1"/>
  <c r="F9" i="10"/>
  <c r="K12" i="10" l="1"/>
  <c r="J12" i="10"/>
  <c r="H15" i="10"/>
  <c r="G15" i="10"/>
  <c r="G25" i="10" s="1"/>
  <c r="F15" i="10"/>
  <c r="J9" i="7"/>
  <c r="J9" i="10"/>
  <c r="I15" i="10"/>
  <c r="I25" i="10" s="1"/>
  <c r="K25" i="10" l="1"/>
  <c r="J25" i="10"/>
  <c r="K15" i="10"/>
  <c r="J15" i="10"/>
  <c r="I286" i="7" l="1"/>
  <c r="E285" i="7"/>
  <c r="I285" i="7" s="1"/>
  <c r="E284" i="7" l="1"/>
  <c r="E193" i="7" s="1"/>
  <c r="E9" i="7" s="1"/>
  <c r="I284" i="7" l="1"/>
  <c r="I9" i="7"/>
  <c r="I193" i="7"/>
</calcChain>
</file>

<file path=xl/sharedStrings.xml><?xml version="1.0" encoding="utf-8"?>
<sst xmlns="http://schemas.openxmlformats.org/spreadsheetml/2006/main" count="695" uniqueCount="294">
  <si>
    <t>PRIHODI UKUPNO</t>
  </si>
  <si>
    <t>RASHODI UKUPNO</t>
  </si>
  <si>
    <t>Razred</t>
  </si>
  <si>
    <t>Skupina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</si>
  <si>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</si>
  <si>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</si>
  <si>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</si>
  <si>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</si>
  <si>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</si>
  <si>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</si>
  <si>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</si>
  <si>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</si>
  <si>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</si>
  <si>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</si>
  <si>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</si>
  <si>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</si>
  <si>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</si>
  <si>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</si>
  <si>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</si>
  <si>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</si>
  <si>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</si>
  <si>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</si>
  <si>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</si>
  <si>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</si>
  <si>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</si>
  <si>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</si>
  <si>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</si>
  <si>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</si>
  <si>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</si>
  <si>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</si>
  <si>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</si>
  <si>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</si>
  <si>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</si>
  <si>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</si>
  <si>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</si>
  <si>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</si>
  <si>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</si>
  <si>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</si>
  <si>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</si>
  <si>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</si>
  <si>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</si>
  <si>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</si>
  <si>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</si>
  <si>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</si>
  <si>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upravnih i administrativnih pristojbi, pristojbi po posebnim propisima i naknada</t>
  </si>
  <si>
    <t>Prihodi od imovine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</si>
  <si>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</si>
  <si>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</si>
  <si>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</si>
  <si>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</si>
  <si>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</si>
  <si>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</si>
  <si>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</si>
  <si>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</si>
  <si>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</si>
  <si>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</si>
  <si>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</si>
  <si>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</si>
  <si>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</si>
  <si>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58 Ostale pomoći-proračunski korisnici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</si>
  <si>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</si>
  <si>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</si>
  <si>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</si>
  <si>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</si>
  <si>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</si>
  <si>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</si>
  <si>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</si>
  <si>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</si>
  <si>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</si>
  <si>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</si>
  <si>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</si>
  <si>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</si>
  <si>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</si>
  <si>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</si>
  <si>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</si>
  <si>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>Izvor financiranja 5.8.1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</si>
  <si>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</si>
  <si>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</si>
  <si>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</si>
  <si>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</si>
  <si>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</si>
  <si>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</si>
  <si>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</si>
  <si>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</si>
  <si>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</si>
  <si>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</si>
  <si>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</si>
  <si>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</si>
  <si>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</si>
  <si>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</si>
  <si>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</si>
  <si>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</si>
  <si>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</si>
  <si>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</si>
  <si>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</si>
  <si>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</si>
  <si>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</si>
  <si>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</si>
  <si>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</si>
  <si>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</si>
  <si>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</si>
  <si>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</si>
  <si>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</si>
  <si>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</si>
  <si>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</si>
  <si>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</si>
  <si>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</si>
  <si>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</si>
  <si>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Tekući projekt T120802</t>
  </si>
  <si>
    <t>Produženi boravak</t>
  </si>
  <si>
    <t>Izvor financiranja 5.2.1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</si>
  <si>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</si>
  <si>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</si>
  <si>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</si>
  <si>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</si>
  <si>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</si>
  <si>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</si>
  <si>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</si>
  <si>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5.8.1</t>
  </si>
  <si>
    <t xml:space="preserve">Izvor </t>
  </si>
  <si>
    <t>Izvršenje 2023.</t>
  </si>
  <si>
    <t>Indeks                                5/2*100</t>
  </si>
  <si>
    <t xml:space="preserve"> RAČUN PRIHODA I RASHODA </t>
  </si>
  <si>
    <t xml:space="preserve"> IZVJEŠTAJ O PRIHODIMA  PREMA IZVORIMA FINANCIRANJA</t>
  </si>
  <si>
    <t>IZVJEŠTAJ O RASHODIMA PREMA IZVORIMA FINANCIRANJA</t>
  </si>
  <si>
    <t>IZVJEŠTAJ O RASHODIMA PREMA FUNKCIJSKOJ KLASIFIKACIJI</t>
  </si>
  <si>
    <t>II.POSEBNI DIO</t>
  </si>
  <si>
    <t xml:space="preserve"> IZVJEŠTAJ PO PROGRAMSKOJ  KLASIFIKACIJI</t>
  </si>
  <si>
    <t>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</si>
  <si>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</si>
  <si>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</si>
  <si>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</si>
  <si>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</si>
  <si>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INDEKS              5/2*100</t>
  </si>
  <si>
    <t>INDEKS                   5/2*100</t>
  </si>
  <si>
    <t>INDEKS                  5/2*100</t>
  </si>
  <si>
    <t>INDEKS                                5/2*100</t>
  </si>
  <si>
    <t>Prihodi od prodaje proizvoda i roba te pruženih usluga</t>
  </si>
  <si>
    <t>Prihodi od pruženih usluga</t>
  </si>
  <si>
    <t>BROJČANA OZNAKA I NAZIV</t>
  </si>
  <si>
    <t>UKUPNI PRIHODI</t>
  </si>
  <si>
    <t>Pomoći od izvanproračunskih korisnika</t>
  </si>
  <si>
    <t>Tekuće pomoći od izvanproračunskih korisnika</t>
  </si>
  <si>
    <t>Tekuće pomoći proračunskim korisnicima iz proračuna koji im nije nadležan</t>
  </si>
  <si>
    <t>Kapitalne pomoći proračunskim korisnicima iz proračuna koji im nije nadležan</t>
  </si>
  <si>
    <t>Donacije od pravnih i fizičkih ososba izvan općeg proračuna i povrat donacija po protestiranim jamstvima</t>
  </si>
  <si>
    <t>Tekuće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</si>
  <si>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</si>
  <si>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</si>
  <si>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</si>
  <si>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prodaje građevinskih objekata</t>
  </si>
  <si>
    <t>Stambeni objekti</t>
  </si>
  <si>
    <t>…</t>
  </si>
  <si>
    <t>Plaće (Bruto)</t>
  </si>
  <si>
    <t>Plaće za redovan rad</t>
  </si>
  <si>
    <t>Plaće za prekovremeni rad</t>
  </si>
  <si>
    <t>Ostali rashodi za zaposlene</t>
  </si>
  <si>
    <t>Doprinosi na plaće</t>
  </si>
  <si>
    <t>Dop.za obvezno zdravstv.osig</t>
  </si>
  <si>
    <t>Dop.za obvezno osig.u.sl.nezaposl.</t>
  </si>
  <si>
    <t>Naknade troškova zaposlenima</t>
  </si>
  <si>
    <t>Službena putovanja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</si>
  <si>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</si>
  <si>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</si>
  <si>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</si>
  <si>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</si>
  <si>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</si>
  <si>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</si>
  <si>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</si>
  <si>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</si>
  <si>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</si>
  <si>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</si>
  <si>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</si>
  <si>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</si>
  <si>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</si>
  <si>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</si>
  <si>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</si>
  <si>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</si>
  <si>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</si>
  <si>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</si>
  <si>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</si>
  <si>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</si>
  <si>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</si>
  <si>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</si>
  <si>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</si>
  <si>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</si>
  <si>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</si>
  <si>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</si>
  <si>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Bankarske usluge i usluge platnog prometa</t>
  </si>
  <si>
    <t>Negativne tečajne razlike i valutna klauzula</t>
  </si>
  <si>
    <t>Zatezne kamate</t>
  </si>
  <si>
    <t>Ostali nespomenuti financijski rashodi</t>
  </si>
  <si>
    <t>Tekuće donacije u naravi</t>
  </si>
  <si>
    <t>Oprema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</si>
  <si>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</si>
  <si>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</si>
  <si>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</si>
  <si>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</si>
  <si>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</si>
  <si>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</si>
  <si>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</si>
  <si>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INDEKS                                   5/2*100</t>
  </si>
  <si>
    <t>Prihodi od prodaje proizv. i robe te pruž. usluga,prihodi od donacija te povrati po protestiranim jamstvima</t>
  </si>
  <si>
    <t>Kapitalne donacije</t>
  </si>
  <si>
    <t>Prihodi od nadležnog proračuna za nabavu nefinancijske imovine</t>
  </si>
  <si>
    <t>Ostali financijski rashodi</t>
  </si>
  <si>
    <t>Naknade građanima i kućanstvima u naravi</t>
  </si>
  <si>
    <t>Ostale naknade građanima i kućanstvima iz proračuna</t>
  </si>
  <si>
    <t>Plaće za posebne uvjete rada</t>
  </si>
  <si>
    <t>IZVJEŠTAJ O PRIHODIMA I RASHODIMA PREMA EKONOMSKOJ KLASIFIKACIJI</t>
  </si>
  <si>
    <t>Plaće(bruto)</t>
  </si>
  <si>
    <t>Doprinosi za obvezno zdravstveno osiguranje</t>
  </si>
  <si>
    <t>Naknade za prijevoz, za rad na terenu i za odvojen život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</si>
  <si>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</si>
  <si>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</si>
  <si>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</si>
  <si>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</si>
  <si>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</si>
  <si>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</si>
  <si>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Uredska oprema i namještaj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</si>
  <si>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</si>
  <si>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</si>
  <si>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</si>
  <si>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</si>
  <si>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</si>
  <si>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>Stručno usavršavanje zaopslenika</t>
  </si>
  <si>
    <t>Naknade troškova osobama izvan radnog odnosa</t>
  </si>
  <si>
    <t>Naknade građanima  i kućanstvima iz proračuna</t>
  </si>
  <si>
    <t>Postrojenja i oprema</t>
  </si>
  <si>
    <t>Izvor financiranja 5.8.2</t>
  </si>
  <si>
    <t>Ostale pomoći proračunski korisnici-prenesena sredtva</t>
  </si>
  <si>
    <t>Dodatna ulaganja na građevinskim objektima</t>
  </si>
  <si>
    <t>Naknade građanima  i kućanstvima u naravi</t>
  </si>
  <si>
    <t>Naknade za prijevoz, za rad na terenu i odvojeni život</t>
  </si>
  <si>
    <t>INDEKS                  5/4*100</t>
  </si>
  <si>
    <t>Rashodi za dodatna ulaganja na financijskoj imovini</t>
  </si>
  <si>
    <t>Izvor financiranja 6.2.2</t>
  </si>
  <si>
    <t>Donacije-proračunski korisnici-prenesena sredstva</t>
  </si>
  <si>
    <t>Izvor financiranja 3.2.2</t>
  </si>
  <si>
    <t>Vlastiti prihodi proračunski korisnici-prenesena sredstva</t>
  </si>
  <si>
    <t>72 Priho. Od nefinan.imovine</t>
  </si>
  <si>
    <t>72 Priho.od nefinan.imovine</t>
  </si>
  <si>
    <t>Osnovna škola Gruda</t>
  </si>
  <si>
    <t>Korisnik K005</t>
  </si>
  <si>
    <t>sportska oprema</t>
  </si>
  <si>
    <t>postrojenja i oprema</t>
  </si>
  <si>
    <t>rashodi za nabavu proizvedene dugotrajne imovine</t>
  </si>
  <si>
    <t>rashodi za usluge</t>
  </si>
  <si>
    <t>komunalne usluge</t>
  </si>
  <si>
    <t>Usluge tekućeg i inves.održavanja</t>
  </si>
  <si>
    <t>Ostali nespomenuiti rashodi poslo.</t>
  </si>
  <si>
    <t>Ostale naknade trošk.zaposlenima</t>
  </si>
  <si>
    <t>Doprinos za obvezno zdrav.osigur.</t>
  </si>
  <si>
    <t>Materijal i dijelovi za tek.i inv.održ.</t>
  </si>
  <si>
    <t>Službena radna i zaštitna odjeća</t>
  </si>
  <si>
    <t>Usluge telefona pošte i prijevoza</t>
  </si>
  <si>
    <t>zatezne kamate</t>
  </si>
  <si>
    <t>Izvor financiranja 7.2.1</t>
  </si>
  <si>
    <t>INDEKS           5/3*100</t>
  </si>
  <si>
    <t>Materijal i dije.za tek. I inv.održav.</t>
  </si>
  <si>
    <t>Rashodi za dodatna ulaganja na građevinskim objektima</t>
  </si>
  <si>
    <t>Ostale usluge tek. i in.održavanja</t>
  </si>
  <si>
    <t>INDEKS          5/3*100</t>
  </si>
  <si>
    <t>INDEKS                                   5/3*100</t>
  </si>
  <si>
    <t>INDEKS                                5/3*100</t>
  </si>
  <si>
    <t>Indeks                                5/3*100</t>
  </si>
  <si>
    <t xml:space="preserve">INDEKS            5/3*100               </t>
  </si>
  <si>
    <t>RAZLIKA PRIMITAKA I IZDATAKA</t>
  </si>
  <si>
    <t>PRENESENI VIŠAK/MANJAK IZ PRETHODNE GODINE</t>
  </si>
  <si>
    <t xml:space="preserve">PRIJENOS VIŠKA/MANKA U SLIJEDEĆE RAZDOBLJE </t>
  </si>
  <si>
    <t>Namirnice</t>
  </si>
  <si>
    <t>IZVORNI PLAN/ REBALANS 2024.</t>
  </si>
  <si>
    <t>TEKUĆI PLAN 2024.</t>
  </si>
  <si>
    <t>TEKUĆI PLAN 2024.*</t>
  </si>
  <si>
    <t>izvorni plan / rebalans 2024.</t>
  </si>
  <si>
    <t>Tekući plan 2024.</t>
  </si>
  <si>
    <t>Izvršenje 2024.</t>
  </si>
  <si>
    <t>IZVORNI PLAN/REBALANS 2024</t>
  </si>
  <si>
    <t>sitan inventar</t>
  </si>
  <si>
    <t>usluge telefona,pošte i prijevoza</t>
  </si>
  <si>
    <t>računalne usluge</t>
  </si>
  <si>
    <t>ostale usluge</t>
  </si>
  <si>
    <t>Plaće (bruto)</t>
  </si>
  <si>
    <t>5.6.2</t>
  </si>
  <si>
    <t>OSTVARENJE/IZVRŠENJE  1.-12.2023.</t>
  </si>
  <si>
    <t>OSTVARENJE/IZVRŠENJE  1.-12.2024.</t>
  </si>
  <si>
    <t xml:space="preserve">OSTVARENJE/IZVRŠENJE 
1.-12.2023. </t>
  </si>
  <si>
    <t xml:space="preserve">OSTVARENJE/IZVRŠENJE 
1.-12.2024. </t>
  </si>
  <si>
    <t>GODIŠNJI IZVJEŠTAJ O IZVRŠENJU FINANCIJSKOG PLANA PRORAČUNSKOG KORISNIKA OSNOVNA ŠKOLA GRUDA
ZA 2024. GODINU</t>
  </si>
  <si>
    <t>Aktivnost A120602</t>
  </si>
  <si>
    <t>Rashod za materijal i energiju</t>
  </si>
  <si>
    <t>Pristojbe i nakanade</t>
  </si>
  <si>
    <t>4221,4223,4227</t>
  </si>
  <si>
    <t>Tekući projekt T120608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</si>
</sst>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right"/>
    </xf>
    <xf numFmtId="0" fontId="21" fillId="5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9" fillId="7" borderId="3" xfId="0" applyFont="1" applyFill="1" applyBorder="1" applyAlignment="1">
      <alignment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vertical="center" wrapText="1"/>
    </xf>
    <xf numFmtId="0" fontId="20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right" wrapText="1"/>
    </xf>
    <xf numFmtId="3" fontId="6" fillId="2" borderId="0" xfId="0" quotePrefix="1" applyNumberFormat="1" applyFont="1" applyFill="1" applyAlignment="1">
      <alignment horizontal="righ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center" wrapText="1"/>
    </xf>
    <xf numFmtId="0" fontId="6" fillId="0" borderId="0" xfId="0" quotePrefix="1" applyFont="1" applyAlignment="1">
      <alignment horizontal="left"/>
    </xf>
    <xf numFmtId="3" fontId="9" fillId="2" borderId="0" xfId="0" quotePrefix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0" fontId="9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 wrapText="1"/>
    </xf>
    <xf numFmtId="0" fontId="9" fillId="0" borderId="0" xfId="0" quotePrefix="1" applyFont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/>
    </xf>
    <xf numFmtId="0" fontId="0" fillId="6" borderId="0" xfId="0" applyFill="1"/>
    <xf numFmtId="0" fontId="0" fillId="5" borderId="0" xfId="0" applyFill="1"/>
    <xf numFmtId="3" fontId="6" fillId="5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7" fillId="4" borderId="3" xfId="0" quotePrefix="1" applyFont="1" applyFill="1" applyBorder="1" applyAlignment="1">
      <alignment horizontal="left" vertical="center"/>
    </xf>
    <xf numFmtId="0" fontId="20" fillId="4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 wrapText="1"/>
    </xf>
    <xf numFmtId="0" fontId="20" fillId="4" borderId="3" xfId="0" quotePrefix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/>
    <xf numFmtId="0" fontId="3" fillId="2" borderId="4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left" wrapText="1"/>
    </xf>
    <xf numFmtId="3" fontId="3" fillId="5" borderId="3" xfId="0" applyNumberFormat="1" applyFont="1" applyFill="1" applyBorder="1" applyAlignment="1">
      <alignment horizontal="left" wrapText="1"/>
    </xf>
    <xf numFmtId="3" fontId="3" fillId="2" borderId="3" xfId="0" applyNumberFormat="1" applyFont="1" applyFill="1" applyBorder="1" applyAlignment="1">
      <alignment horizontal="left" wrapText="1"/>
    </xf>
    <xf numFmtId="3" fontId="6" fillId="5" borderId="3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/>
    </xf>
    <xf numFmtId="0" fontId="0" fillId="3" borderId="3" xfId="0" applyFill="1" applyBorder="1"/>
    <xf numFmtId="0" fontId="0" fillId="7" borderId="3" xfId="0" applyFill="1" applyBorder="1"/>
    <xf numFmtId="0" fontId="1" fillId="7" borderId="3" xfId="0" applyFont="1" applyFill="1" applyBorder="1"/>
    <xf numFmtId="0" fontId="27" fillId="3" borderId="3" xfId="0" applyFont="1" applyFill="1" applyBorder="1" applyAlignment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0" fontId="1" fillId="3" borderId="3" xfId="0" applyFont="1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3" fontId="27" fillId="3" borderId="3" xfId="0" applyNumberFormat="1" applyFont="1" applyFill="1" applyBorder="1" applyAlignment="1">
      <alignment horizontal="left" wrapText="1"/>
    </xf>
    <xf numFmtId="3" fontId="6" fillId="7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25" fillId="4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left" wrapText="1"/>
    </xf>
    <xf numFmtId="0" fontId="26" fillId="5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 wrapText="1"/>
    </xf>
    <xf numFmtId="3" fontId="6" fillId="3" borderId="3" xfId="0" applyNumberFormat="1" applyFont="1" applyFill="1" applyBorder="1" applyAlignment="1">
      <alignment horizontal="left" wrapText="1"/>
    </xf>
    <xf numFmtId="0" fontId="0" fillId="5" borderId="1" xfId="0" applyFill="1" applyBorder="1"/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0" fillId="0" borderId="2" xfId="0" applyBorder="1"/>
    <xf numFmtId="0" fontId="3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5" borderId="15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3" fillId="5" borderId="8" xfId="0" applyFont="1" applyFill="1" applyBorder="1" applyAlignment="1">
      <alignment horizontal="left" vertical="center" wrapText="1" indent="1"/>
    </xf>
    <xf numFmtId="0" fontId="3" fillId="5" borderId="9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wrapText="1"/>
    </xf>
    <xf numFmtId="0" fontId="24" fillId="5" borderId="3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24" fillId="0" borderId="3" xfId="0" applyFont="1" applyBorder="1"/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9" xfId="0" applyFont="1" applyFill="1" applyBorder="1" applyAlignment="1">
      <alignment horizontal="left" vertical="center" wrapText="1" indent="1"/>
    </xf>
    <xf numFmtId="0" fontId="7" fillId="5" borderId="10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 wrapText="1" indent="1"/>
    </xf>
    <xf numFmtId="0" fontId="3" fillId="8" borderId="10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0" fillId="8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1"/>
    </xf>
    <xf numFmtId="0" fontId="23" fillId="5" borderId="2" xfId="0" applyFont="1" applyFill="1" applyBorder="1" applyAlignment="1">
      <alignment horizontal="left" vertical="center" wrapText="1" indent="1"/>
    </xf>
    <xf numFmtId="0" fontId="23" fillId="5" borderId="4" xfId="0" applyFont="1" applyFill="1" applyBorder="1" applyAlignment="1">
      <alignment horizontal="left" vertical="center" wrapText="1" inden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7" fillId="4" borderId="4" xfId="0" applyFont="1" applyFill="1" applyBorder="1" applyAlignment="1">
      <alignment vertical="center" wrapText="1"/>
    </xf>
    <xf numFmtId="0" fontId="3" fillId="8" borderId="8" xfId="0" applyFont="1" applyFill="1" applyBorder="1" applyAlignment="1">
      <alignment horizontal="left" vertical="center" wrapText="1" indent="1"/>
    </xf>
    <xf numFmtId="0" fontId="7" fillId="8" borderId="4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0" fillId="8" borderId="3" xfId="0" applyFont="1" applyFill="1" applyBorder="1" applyAlignment="1">
      <alignment vertical="center" wrapText="1"/>
    </xf>
    <xf numFmtId="0" fontId="0" fillId="8" borderId="3" xfId="0" applyFill="1" applyBorder="1"/>
    <xf numFmtId="0" fontId="24" fillId="8" borderId="3" xfId="0" applyFont="1" applyFill="1" applyBorder="1" applyAlignment="1">
      <alignment wrapText="1"/>
    </xf>
    <xf numFmtId="0" fontId="20" fillId="2" borderId="4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left" vertical="center" wrapText="1" indent="1"/>
    </xf>
    <xf numFmtId="0" fontId="23" fillId="2" borderId="9" xfId="0" applyFont="1" applyFill="1" applyBorder="1" applyAlignment="1">
      <alignment horizontal="left" vertical="center" wrapText="1" indent="1"/>
    </xf>
    <xf numFmtId="0" fontId="23" fillId="2" borderId="10" xfId="0" applyFont="1" applyFill="1" applyBorder="1" applyAlignment="1">
      <alignment horizontal="left" vertical="center" wrapText="1" indent="1"/>
    </xf>
    <xf numFmtId="0" fontId="23" fillId="5" borderId="8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0" fontId="23" fillId="5" borderId="10" xfId="0" applyFont="1" applyFill="1" applyBorder="1" applyAlignment="1">
      <alignment horizontal="left" vertical="center" wrapText="1" indent="1"/>
    </xf>
    <xf numFmtId="0" fontId="23" fillId="4" borderId="8" xfId="0" applyFont="1" applyFill="1" applyBorder="1" applyAlignment="1">
      <alignment horizontal="left" vertical="center" wrapText="1" indent="1"/>
    </xf>
    <xf numFmtId="0" fontId="23" fillId="4" borderId="9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20" fillId="4" borderId="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15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20" fillId="5" borderId="4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horizontal="left" vertical="center" wrapText="1" indent="1"/>
    </xf>
    <xf numFmtId="0" fontId="23" fillId="5" borderId="5" xfId="0" applyFont="1" applyFill="1" applyBorder="1" applyAlignment="1">
      <alignment horizontal="left" vertical="center" wrapText="1" indent="1"/>
    </xf>
    <xf numFmtId="0" fontId="23" fillId="5" borderId="15" xfId="0" applyFont="1" applyFill="1" applyBorder="1" applyAlignment="1">
      <alignment horizontal="left" vertical="center" wrapText="1" indent="1"/>
    </xf>
    <xf numFmtId="0" fontId="23" fillId="4" borderId="14" xfId="0" applyFont="1" applyFill="1" applyBorder="1" applyAlignment="1">
      <alignment horizontal="left" vertical="center" wrapText="1" indent="1"/>
    </xf>
    <xf numFmtId="0" fontId="23" fillId="4" borderId="5" xfId="0" applyFont="1" applyFill="1" applyBorder="1" applyAlignment="1">
      <alignment horizontal="left" vertical="center" wrapText="1" indent="1"/>
    </xf>
    <xf numFmtId="0" fontId="23" fillId="4" borderId="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0" xfId="0" applyFill="1"/>
    <xf numFmtId="0" fontId="3" fillId="10" borderId="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4" fontId="9" fillId="2" borderId="0" xfId="0" quotePrefix="1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7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0" fillId="5" borderId="3" xfId="0" applyNumberFormat="1" applyFill="1" applyBorder="1"/>
    <xf numFmtId="4" fontId="0" fillId="0" borderId="3" xfId="0" applyNumberFormat="1" applyBorder="1"/>
    <xf numFmtId="4" fontId="25" fillId="4" borderId="3" xfId="0" applyNumberFormat="1" applyFont="1" applyFill="1" applyBorder="1" applyAlignment="1">
      <alignment horizontal="right" vertical="center" wrapText="1"/>
    </xf>
    <xf numFmtId="4" fontId="26" fillId="5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2" fontId="6" fillId="7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0" fillId="4" borderId="3" xfId="0" applyNumberFormat="1" applyFill="1" applyBorder="1"/>
    <xf numFmtId="2" fontId="0" fillId="5" borderId="3" xfId="0" applyNumberFormat="1" applyFill="1" applyBorder="1"/>
    <xf numFmtId="2" fontId="0" fillId="0" borderId="3" xfId="0" applyNumberFormat="1" applyBorder="1"/>
    <xf numFmtId="2" fontId="0" fillId="2" borderId="3" xfId="0" applyNumberFormat="1" applyFill="1" applyBorder="1"/>
    <xf numFmtId="2" fontId="1" fillId="3" borderId="3" xfId="0" applyNumberFormat="1" applyFont="1" applyFill="1" applyBorder="1"/>
    <xf numFmtId="2" fontId="0" fillId="8" borderId="3" xfId="0" applyNumberFormat="1" applyFill="1" applyBorder="1"/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2" fontId="6" fillId="4" borderId="4" xfId="0" applyNumberFormat="1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right"/>
    </xf>
    <xf numFmtId="2" fontId="3" fillId="5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6" fillId="5" borderId="4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2" fontId="22" fillId="7" borderId="3" xfId="0" applyNumberFormat="1" applyFont="1" applyFill="1" applyBorder="1" applyAlignment="1">
      <alignment horizontal="right"/>
    </xf>
    <xf numFmtId="2" fontId="22" fillId="3" borderId="3" xfId="0" applyNumberFormat="1" applyFont="1" applyFill="1" applyBorder="1" applyAlignment="1">
      <alignment horizontal="right"/>
    </xf>
    <xf numFmtId="2" fontId="3" fillId="8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right"/>
    </xf>
    <xf numFmtId="2" fontId="7" fillId="5" borderId="3" xfId="0" applyNumberFormat="1" applyFont="1" applyFill="1" applyBorder="1" applyAlignment="1">
      <alignment horizontal="right"/>
    </xf>
    <xf numFmtId="2" fontId="7" fillId="2" borderId="3" xfId="0" applyNumberFormat="1" applyFont="1" applyFill="1" applyBorder="1" applyAlignment="1">
      <alignment horizontal="right"/>
    </xf>
    <xf numFmtId="2" fontId="3" fillId="5" borderId="3" xfId="0" applyNumberFormat="1" applyFont="1" applyFill="1" applyBorder="1"/>
    <xf numFmtId="2" fontId="3" fillId="3" borderId="3" xfId="0" applyNumberFormat="1" applyFont="1" applyFill="1" applyBorder="1" applyAlignment="1">
      <alignment horizontal="right"/>
    </xf>
    <xf numFmtId="2" fontId="0" fillId="0" borderId="0" xfId="0" applyNumberFormat="1"/>
    <xf numFmtId="2" fontId="23" fillId="2" borderId="3" xfId="0" applyNumberFormat="1" applyFont="1" applyFill="1" applyBorder="1" applyAlignment="1">
      <alignment horizontal="right"/>
    </xf>
    <xf numFmtId="2" fontId="23" fillId="8" borderId="3" xfId="0" applyNumberFormat="1" applyFont="1" applyFill="1" applyBorder="1" applyAlignment="1">
      <alignment horizontal="right"/>
    </xf>
    <xf numFmtId="2" fontId="23" fillId="4" borderId="3" xfId="0" applyNumberFormat="1" applyFont="1" applyFill="1" applyBorder="1" applyAlignment="1">
      <alignment horizontal="right"/>
    </xf>
    <xf numFmtId="2" fontId="23" fillId="5" borderId="3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9" borderId="3" xfId="0" applyNumberFormat="1" applyFont="1" applyFill="1" applyBorder="1" applyAlignment="1">
      <alignment horizontal="right" vertical="center" wrapText="1"/>
    </xf>
    <xf numFmtId="2" fontId="3" fillId="9" borderId="3" xfId="0" applyNumberFormat="1" applyFont="1" applyFill="1" applyBorder="1" applyAlignment="1">
      <alignment horizontal="center" vertical="center" wrapText="1"/>
    </xf>
    <xf numFmtId="2" fontId="23" fillId="2" borderId="4" xfId="0" applyNumberFormat="1" applyFont="1" applyFill="1" applyBorder="1" applyAlignment="1">
      <alignment horizontal="right"/>
    </xf>
    <xf numFmtId="0" fontId="20" fillId="5" borderId="10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left" vertical="center" wrapText="1"/>
    </xf>
    <xf numFmtId="2" fontId="3" fillId="9" borderId="3" xfId="0" applyNumberFormat="1" applyFont="1" applyFill="1" applyBorder="1" applyAlignment="1">
      <alignment horizontal="right"/>
    </xf>
    <xf numFmtId="0" fontId="24" fillId="9" borderId="11" xfId="0" applyFont="1" applyFill="1" applyBorder="1" applyAlignment="1">
      <alignment horizontal="left" vertical="center" indent="1"/>
    </xf>
    <xf numFmtId="0" fontId="24" fillId="9" borderId="11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/>
    </xf>
    <xf numFmtId="2" fontId="24" fillId="9" borderId="3" xfId="0" applyNumberFormat="1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vertical="center" wrapText="1"/>
    </xf>
    <xf numFmtId="0" fontId="21" fillId="9" borderId="3" xfId="0" applyFont="1" applyFill="1" applyBorder="1" applyAlignment="1">
      <alignment vertical="center" wrapText="1"/>
    </xf>
    <xf numFmtId="0" fontId="20" fillId="9" borderId="3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22" fillId="9" borderId="4" xfId="0" applyFont="1" applyFill="1" applyBorder="1" applyAlignment="1">
      <alignment horizontal="left" vertical="center" wrapText="1" indent="1"/>
    </xf>
    <xf numFmtId="0" fontId="7" fillId="9" borderId="4" xfId="0" applyFont="1" applyFill="1" applyBorder="1" applyAlignment="1">
      <alignment vertical="center" wrapText="1"/>
    </xf>
    <xf numFmtId="2" fontId="23" fillId="9" borderId="3" xfId="0" applyNumberFormat="1" applyFont="1" applyFill="1" applyBorder="1" applyAlignment="1">
      <alignment horizontal="right"/>
    </xf>
    <xf numFmtId="0" fontId="9" fillId="9" borderId="3" xfId="0" applyFont="1" applyFill="1" applyBorder="1" applyAlignment="1">
      <alignment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8" borderId="3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/>
    </xf>
    <xf numFmtId="0" fontId="20" fillId="2" borderId="6" xfId="0" quotePrefix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left" wrapText="1"/>
    </xf>
    <xf numFmtId="4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0" fillId="2" borderId="6" xfId="0" applyFill="1" applyBorder="1"/>
    <xf numFmtId="0" fontId="9" fillId="2" borderId="16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/>
    </xf>
    <xf numFmtId="0" fontId="9" fillId="2" borderId="17" xfId="0" quotePrefix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center" wrapText="1"/>
    </xf>
    <xf numFmtId="3" fontId="6" fillId="2" borderId="17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0" fontId="0" fillId="0" borderId="19" xfId="0" applyBorder="1"/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3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2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left" wrapText="1"/>
    </xf>
    <xf numFmtId="0" fontId="6" fillId="2" borderId="23" xfId="0" quotePrefix="1" applyFont="1" applyFill="1" applyBorder="1" applyAlignment="1">
      <alignment horizontal="center" wrapText="1"/>
    </xf>
    <xf numFmtId="0" fontId="6" fillId="2" borderId="23" xfId="0" quotePrefix="1" applyFont="1" applyFill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26" xfId="0" quotePrefix="1" applyFont="1" applyBorder="1" applyAlignment="1">
      <alignment horizontal="left" wrapText="1"/>
    </xf>
    <xf numFmtId="0" fontId="3" fillId="2" borderId="27" xfId="0" applyFont="1" applyFill="1" applyBorder="1" applyAlignment="1">
      <alignment horizontal="center" vertical="center" wrapText="1"/>
    </xf>
    <xf numFmtId="3" fontId="6" fillId="3" borderId="27" xfId="0" applyNumberFormat="1" applyFont="1" applyFill="1" applyBorder="1" applyAlignment="1">
      <alignment horizontal="right"/>
    </xf>
    <xf numFmtId="0" fontId="9" fillId="3" borderId="26" xfId="0" applyFont="1" applyFill="1" applyBorder="1" applyAlignment="1">
      <alignment horizontal="left" vertical="center"/>
    </xf>
    <xf numFmtId="4" fontId="6" fillId="3" borderId="30" xfId="0" applyNumberFormat="1" applyFont="1" applyFill="1" applyBorder="1" applyAlignment="1">
      <alignment horizontal="right"/>
    </xf>
    <xf numFmtId="3" fontId="6" fillId="3" borderId="30" xfId="0" applyNumberFormat="1" applyFont="1" applyFill="1" applyBorder="1" applyAlignment="1">
      <alignment horizontal="right" wrapText="1"/>
    </xf>
    <xf numFmtId="3" fontId="6" fillId="3" borderId="31" xfId="0" applyNumberFormat="1" applyFont="1" applyFill="1" applyBorder="1" applyAlignment="1">
      <alignment horizontal="right"/>
    </xf>
    <xf numFmtId="0" fontId="6" fillId="0" borderId="22" xfId="0" quotePrefix="1" applyFont="1" applyBorder="1" applyAlignment="1">
      <alignment horizontal="left" wrapText="1"/>
    </xf>
    <xf numFmtId="0" fontId="6" fillId="0" borderId="23" xfId="0" quotePrefix="1" applyFont="1" applyBorder="1" applyAlignment="1">
      <alignment horizontal="left" wrapText="1"/>
    </xf>
    <xf numFmtId="0" fontId="3" fillId="0" borderId="23" xfId="0" quotePrefix="1" applyFont="1" applyBorder="1" applyAlignment="1">
      <alignment horizontal="center" wrapText="1"/>
    </xf>
    <xf numFmtId="0" fontId="6" fillId="0" borderId="23" xfId="0" quotePrefix="1" applyFont="1" applyBorder="1" applyAlignment="1">
      <alignment horizontal="left"/>
    </xf>
    <xf numFmtId="3" fontId="6" fillId="0" borderId="27" xfId="0" applyNumberFormat="1" applyFont="1" applyBorder="1" applyAlignment="1">
      <alignment horizontal="right" wrapText="1"/>
    </xf>
    <xf numFmtId="3" fontId="6" fillId="3" borderId="27" xfId="0" applyNumberFormat="1" applyFont="1" applyFill="1" applyBorder="1" applyAlignment="1">
      <alignment horizontal="right" wrapText="1"/>
    </xf>
    <xf numFmtId="0" fontId="9" fillId="0" borderId="26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26" xfId="0" quotePrefix="1" applyFont="1" applyFill="1" applyBorder="1" applyAlignment="1">
      <alignment horizontal="left" vertical="center"/>
    </xf>
    <xf numFmtId="14" fontId="24" fillId="9" borderId="11" xfId="0" quotePrefix="1" applyNumberFormat="1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left" vertical="center" wrapText="1"/>
    </xf>
    <xf numFmtId="2" fontId="3" fillId="11" borderId="3" xfId="0" applyNumberFormat="1" applyFont="1" applyFill="1" applyBorder="1" applyAlignment="1">
      <alignment horizontal="right"/>
    </xf>
    <xf numFmtId="0" fontId="3" fillId="11" borderId="3" xfId="0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vertical="center" wrapText="1"/>
    </xf>
    <xf numFmtId="2" fontId="23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2" fontId="3" fillId="5" borderId="0" xfId="0" applyNumberFormat="1" applyFont="1" applyFill="1" applyAlignment="1">
      <alignment horizontal="center" vertical="center" wrapText="1"/>
    </xf>
    <xf numFmtId="0" fontId="9" fillId="7" borderId="4" xfId="0" applyFont="1" applyFill="1" applyBorder="1" applyAlignment="1">
      <alignment vertical="center" wrapText="1"/>
    </xf>
    <xf numFmtId="2" fontId="23" fillId="7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0" fontId="9" fillId="3" borderId="26" xfId="0" quotePrefix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2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26" xfId="0" quotePrefix="1" applyFont="1" applyBorder="1" applyAlignment="1">
      <alignment horizontal="left" vertical="center"/>
    </xf>
    <xf numFmtId="0" fontId="9" fillId="0" borderId="26" xfId="0" quotePrefix="1" applyFont="1" applyBorder="1" applyAlignment="1">
      <alignment horizontal="left" vertical="center" wrapText="1"/>
    </xf>
    <xf numFmtId="0" fontId="9" fillId="3" borderId="28" xfId="0" quotePrefix="1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quotePrefix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 indent="1"/>
    </xf>
    <xf numFmtId="0" fontId="3" fillId="8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left" vertical="center" wrapText="1" indent="1"/>
    </xf>
    <xf numFmtId="0" fontId="22" fillId="3" borderId="5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3" fillId="9" borderId="2" xfId="0" applyFont="1" applyFill="1" applyBorder="1" applyAlignment="1">
      <alignment horizontal="left" vertical="center" wrapText="1" indent="1"/>
    </xf>
    <xf numFmtId="0" fontId="3" fillId="9" borderId="4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left" vertical="center" wrapText="1" indent="1"/>
    </xf>
    <xf numFmtId="0" fontId="3" fillId="8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3" fillId="9" borderId="8" xfId="0" applyFont="1" applyFill="1" applyBorder="1" applyAlignment="1">
      <alignment horizontal="left" vertical="center" wrapText="1" indent="1"/>
    </xf>
    <xf numFmtId="0" fontId="3" fillId="9" borderId="9" xfId="0" applyFont="1" applyFill="1" applyBorder="1" applyAlignment="1">
      <alignment horizontal="left" vertical="center" wrapText="1" indent="1"/>
    </xf>
    <xf numFmtId="0" fontId="3" fillId="9" borderId="10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 indent="1"/>
    </xf>
    <xf numFmtId="0" fontId="22" fillId="7" borderId="2" xfId="0" applyFont="1" applyFill="1" applyBorder="1" applyAlignment="1">
      <alignment horizontal="left" vertical="center" wrapText="1" indent="1"/>
    </xf>
    <xf numFmtId="0" fontId="22" fillId="7" borderId="4" xfId="0" applyFont="1" applyFill="1" applyBorder="1" applyAlignment="1">
      <alignment horizontal="left" vertical="center" wrapText="1" indent="1"/>
    </xf>
    <xf numFmtId="0" fontId="23" fillId="9" borderId="8" xfId="0" applyFont="1" applyFill="1" applyBorder="1" applyAlignment="1">
      <alignment horizontal="left" vertical="center" wrapText="1" indent="1"/>
    </xf>
    <xf numFmtId="0" fontId="23" fillId="9" borderId="9" xfId="0" applyFont="1" applyFill="1" applyBorder="1" applyAlignment="1">
      <alignment horizontal="left" vertical="center" wrapText="1" indent="1"/>
    </xf>
    <xf numFmtId="0" fontId="23" fillId="9" borderId="10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23" fillId="9" borderId="1" xfId="0" applyFont="1" applyFill="1" applyBorder="1" applyAlignment="1">
      <alignment horizontal="left" vertical="center" wrapText="1" indent="1"/>
    </xf>
    <xf numFmtId="0" fontId="23" fillId="9" borderId="2" xfId="0" applyFont="1" applyFill="1" applyBorder="1" applyAlignment="1">
      <alignment horizontal="left" vertical="center" wrapText="1" indent="1"/>
    </xf>
    <xf numFmtId="0" fontId="23" fillId="9" borderId="4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2" xfId="0" applyFont="1" applyFill="1" applyBorder="1" applyAlignment="1">
      <alignment horizontal="left" vertical="center" wrapText="1" indent="1"/>
    </xf>
    <xf numFmtId="0" fontId="3" fillId="5" borderId="4" xfId="0" applyFont="1" applyFill="1" applyBorder="1" applyAlignment="1">
      <alignment horizontal="left" vertical="center" wrapText="1" indent="1"/>
    </xf>
    <xf numFmtId="0" fontId="23" fillId="8" borderId="1" xfId="0" applyFont="1" applyFill="1" applyBorder="1" applyAlignment="1">
      <alignment horizontal="left" vertical="center" wrapText="1" indent="1"/>
    </xf>
    <xf numFmtId="0" fontId="23" fillId="8" borderId="2" xfId="0" applyFont="1" applyFill="1" applyBorder="1" applyAlignment="1">
      <alignment horizontal="left" vertical="center" wrapText="1" indent="1"/>
    </xf>
    <xf numFmtId="0" fontId="23" fillId="8" borderId="4" xfId="0" applyFont="1" applyFill="1" applyBorder="1" applyAlignment="1">
      <alignment horizontal="left" vertical="center" wrapText="1" indent="1"/>
    </xf>
    <xf numFmtId="0" fontId="23" fillId="4" borderId="1" xfId="0" applyFont="1" applyFill="1" applyBorder="1" applyAlignment="1">
      <alignment horizontal="left" vertical="center" wrapText="1" indent="1"/>
    </xf>
    <xf numFmtId="0" fontId="23" fillId="4" borderId="2" xfId="0" applyFont="1" applyFill="1" applyBorder="1" applyAlignment="1">
      <alignment horizontal="left" vertical="center" wrapText="1" indent="1"/>
    </xf>
    <xf numFmtId="0" fontId="23" fillId="4" borderId="4" xfId="0" applyFont="1" applyFill="1" applyBorder="1" applyAlignment="1">
      <alignment horizontal="left" vertical="center" wrapText="1" indent="1"/>
    </xf>
    <xf numFmtId="0" fontId="23" fillId="9" borderId="3" xfId="0" applyFont="1" applyFill="1" applyBorder="1" applyAlignment="1">
      <alignment horizontal="left" vertical="center" wrapText="1" indent="1"/>
    </xf>
    <xf numFmtId="0" fontId="23" fillId="8" borderId="6" xfId="0" applyFont="1" applyFill="1" applyBorder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3" fillId="8" borderId="3" xfId="0" applyFont="1" applyFill="1" applyBorder="1" applyAlignment="1">
      <alignment horizontal="left" vertical="center" wrapText="1" indent="1"/>
    </xf>
    <xf numFmtId="0" fontId="23" fillId="4" borderId="6" xfId="0" applyFont="1" applyFill="1" applyBorder="1" applyAlignment="1">
      <alignment horizontal="left" vertical="center" wrapText="1" indent="1"/>
    </xf>
    <xf numFmtId="0" fontId="23" fillId="9" borderId="11" xfId="0" applyFont="1" applyFill="1" applyBorder="1" applyAlignment="1">
      <alignment horizontal="left" vertical="center" wrapText="1" indent="1"/>
    </xf>
    <xf numFmtId="0" fontId="23" fillId="8" borderId="7" xfId="0" applyFont="1" applyFill="1" applyBorder="1" applyAlignment="1">
      <alignment horizontal="left" vertical="center" wrapText="1" indent="1"/>
    </xf>
    <xf numFmtId="0" fontId="23" fillId="4" borderId="3" xfId="0" applyFont="1" applyFill="1" applyBorder="1" applyAlignment="1">
      <alignment horizontal="left" vertical="center" wrapText="1" indent="1"/>
    </xf>
    <xf numFmtId="0" fontId="23" fillId="5" borderId="6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selection activeCell="S12" sqref="S12"/>
    </sheetView>
  </sheetViews>
  <sheetFormatPr defaultRowHeight="15" x14ac:dyDescent="0.25"/>
  <cols>
    <col min="5" max="9" width="25.28515625" customWidth="1"/>
    <col min="10" max="10" width="15.7109375" customWidth="1"/>
    <col min="11" max="11" width="14.140625" customWidth="1"/>
    <col min="12" max="12" width="12" customWidth="1"/>
  </cols>
  <sheetData>
    <row r="1" spans="1:11" ht="42" customHeight="1" x14ac:dyDescent="0.25">
      <c r="A1" s="452" t="s">
        <v>288</v>
      </c>
      <c r="B1" s="452"/>
      <c r="C1" s="452"/>
      <c r="D1" s="452"/>
      <c r="E1" s="452"/>
      <c r="F1" s="452"/>
      <c r="G1" s="452"/>
      <c r="H1" s="452"/>
      <c r="I1" s="452"/>
      <c r="J1" s="452"/>
      <c r="K1" s="58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452" t="s">
        <v>12</v>
      </c>
      <c r="B3" s="452"/>
      <c r="C3" s="452"/>
      <c r="D3" s="452"/>
      <c r="E3" s="452"/>
      <c r="F3" s="452"/>
      <c r="G3" s="452"/>
      <c r="H3" s="452"/>
      <c r="I3" s="453"/>
      <c r="J3" s="453"/>
      <c r="K3" s="61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  <c r="K4" s="5"/>
    </row>
    <row r="5" spans="1:11" ht="15.75" x14ac:dyDescent="0.25">
      <c r="A5" s="452" t="s">
        <v>18</v>
      </c>
      <c r="B5" s="454"/>
      <c r="C5" s="454"/>
      <c r="D5" s="454"/>
      <c r="E5" s="454"/>
      <c r="F5" s="454"/>
      <c r="G5" s="454"/>
      <c r="H5" s="454"/>
      <c r="I5" s="454"/>
      <c r="J5" s="454"/>
      <c r="K5" s="59"/>
    </row>
    <row r="6" spans="1:11" ht="18.75" thickBot="1" x14ac:dyDescent="0.3">
      <c r="A6" s="1"/>
      <c r="B6" s="2"/>
      <c r="C6" s="2"/>
      <c r="D6" s="2"/>
      <c r="E6" s="4"/>
      <c r="F6" s="409"/>
      <c r="G6" s="409"/>
      <c r="H6" s="409"/>
      <c r="I6" s="409"/>
      <c r="J6" s="63" t="s">
        <v>24</v>
      </c>
      <c r="K6" s="63"/>
    </row>
    <row r="7" spans="1:11" ht="25.5" x14ac:dyDescent="0.25">
      <c r="A7" s="410"/>
      <c r="B7" s="411"/>
      <c r="C7" s="411"/>
      <c r="D7" s="412"/>
      <c r="E7" s="413"/>
      <c r="F7" s="414" t="s">
        <v>284</v>
      </c>
      <c r="G7" s="414" t="s">
        <v>271</v>
      </c>
      <c r="H7" s="414" t="s">
        <v>272</v>
      </c>
      <c r="I7" s="414" t="s">
        <v>285</v>
      </c>
      <c r="J7" s="414" t="s">
        <v>133</v>
      </c>
      <c r="K7" s="415" t="s">
        <v>262</v>
      </c>
    </row>
    <row r="8" spans="1:11" x14ac:dyDescent="0.25">
      <c r="A8" s="416"/>
      <c r="B8" s="22"/>
      <c r="C8" s="22"/>
      <c r="D8" s="78">
        <v>1</v>
      </c>
      <c r="E8" s="23"/>
      <c r="F8" s="76">
        <v>2</v>
      </c>
      <c r="G8" s="76">
        <v>3</v>
      </c>
      <c r="H8" s="76">
        <v>4</v>
      </c>
      <c r="I8" s="76">
        <v>5</v>
      </c>
      <c r="J8" s="76">
        <v>6</v>
      </c>
      <c r="K8" s="417">
        <v>7</v>
      </c>
    </row>
    <row r="9" spans="1:11" x14ac:dyDescent="0.25">
      <c r="A9" s="455" t="s">
        <v>0</v>
      </c>
      <c r="B9" s="456"/>
      <c r="C9" s="456"/>
      <c r="D9" s="456"/>
      <c r="E9" s="451"/>
      <c r="F9" s="282">
        <f>F10+F11</f>
        <v>1682543.99</v>
      </c>
      <c r="G9" s="282">
        <f t="shared" ref="G9:H9" si="0">G10+G11</f>
        <v>2005172</v>
      </c>
      <c r="H9" s="282">
        <f t="shared" si="0"/>
        <v>0</v>
      </c>
      <c r="I9" s="282">
        <f>I10+I11</f>
        <v>1868158.26</v>
      </c>
      <c r="J9" s="24">
        <f t="shared" ref="J9:J15" si="1">SUM(I9/F9*100)</f>
        <v>111.0317632765132</v>
      </c>
      <c r="K9" s="418">
        <f t="shared" ref="K9:K15" si="2">SUM(I9/G9*100)</f>
        <v>93.166983181492654</v>
      </c>
    </row>
    <row r="10" spans="1:11" x14ac:dyDescent="0.25">
      <c r="A10" s="457" t="s">
        <v>25</v>
      </c>
      <c r="B10" s="458"/>
      <c r="C10" s="458"/>
      <c r="D10" s="458"/>
      <c r="E10" s="459"/>
      <c r="F10" s="281">
        <v>1682475.35</v>
      </c>
      <c r="G10" s="281">
        <v>2005082</v>
      </c>
      <c r="H10" s="281"/>
      <c r="I10" s="281">
        <v>1868079.12</v>
      </c>
      <c r="J10" s="25">
        <f t="shared" si="1"/>
        <v>111.03158925924235</v>
      </c>
      <c r="K10" s="418">
        <f t="shared" si="2"/>
        <v>93.16721809881092</v>
      </c>
    </row>
    <row r="11" spans="1:11" x14ac:dyDescent="0.25">
      <c r="A11" s="460" t="s">
        <v>26</v>
      </c>
      <c r="B11" s="459"/>
      <c r="C11" s="459"/>
      <c r="D11" s="459"/>
      <c r="E11" s="459"/>
      <c r="F11" s="281">
        <v>68.64</v>
      </c>
      <c r="G11" s="281">
        <v>90</v>
      </c>
      <c r="H11" s="281"/>
      <c r="I11" s="281">
        <v>79.14</v>
      </c>
      <c r="J11" s="25">
        <f t="shared" si="1"/>
        <v>115.29720279720279</v>
      </c>
      <c r="K11" s="418">
        <f t="shared" si="2"/>
        <v>87.933333333333337</v>
      </c>
    </row>
    <row r="12" spans="1:11" x14ac:dyDescent="0.25">
      <c r="A12" s="419" t="s">
        <v>1</v>
      </c>
      <c r="B12" s="408"/>
      <c r="C12" s="408"/>
      <c r="D12" s="408"/>
      <c r="E12" s="408"/>
      <c r="F12" s="282">
        <f>F13+F14</f>
        <v>1684879.26</v>
      </c>
      <c r="G12" s="282">
        <f t="shared" ref="G12:I12" si="3">G13+G14</f>
        <v>2005172</v>
      </c>
      <c r="H12" s="282">
        <f t="shared" si="3"/>
        <v>0</v>
      </c>
      <c r="I12" s="282">
        <f t="shared" si="3"/>
        <v>1863613.1600000001</v>
      </c>
      <c r="J12" s="24">
        <f t="shared" si="1"/>
        <v>110.60811324842352</v>
      </c>
      <c r="K12" s="418">
        <f t="shared" si="2"/>
        <v>92.940314347098408</v>
      </c>
    </row>
    <row r="13" spans="1:11" x14ac:dyDescent="0.25">
      <c r="A13" s="461" t="s">
        <v>27</v>
      </c>
      <c r="B13" s="458"/>
      <c r="C13" s="458"/>
      <c r="D13" s="458"/>
      <c r="E13" s="458"/>
      <c r="F13" s="281">
        <v>1465145.72</v>
      </c>
      <c r="G13" s="281">
        <v>1961818</v>
      </c>
      <c r="H13" s="281"/>
      <c r="I13" s="281">
        <v>1820672.82</v>
      </c>
      <c r="J13" s="30">
        <f t="shared" si="1"/>
        <v>124.26564778826233</v>
      </c>
      <c r="K13" s="418">
        <f t="shared" si="2"/>
        <v>92.805388675198202</v>
      </c>
    </row>
    <row r="14" spans="1:11" x14ac:dyDescent="0.25">
      <c r="A14" s="460" t="s">
        <v>28</v>
      </c>
      <c r="B14" s="459"/>
      <c r="C14" s="459"/>
      <c r="D14" s="459"/>
      <c r="E14" s="459"/>
      <c r="F14" s="281">
        <v>219733.54</v>
      </c>
      <c r="G14" s="281">
        <v>43354</v>
      </c>
      <c r="H14" s="281"/>
      <c r="I14" s="281">
        <v>42940.34</v>
      </c>
      <c r="J14" s="30">
        <f t="shared" si="1"/>
        <v>19.542005285128521</v>
      </c>
      <c r="K14" s="418">
        <f t="shared" si="2"/>
        <v>99.045855053743594</v>
      </c>
    </row>
    <row r="15" spans="1:11" ht="15.75" thickBot="1" x14ac:dyDescent="0.3">
      <c r="A15" s="462" t="s">
        <v>43</v>
      </c>
      <c r="B15" s="463"/>
      <c r="C15" s="463"/>
      <c r="D15" s="463"/>
      <c r="E15" s="463"/>
      <c r="F15" s="420">
        <f>F9-F12</f>
        <v>-2335.2700000000186</v>
      </c>
      <c r="G15" s="420">
        <f t="shared" ref="G15:I15" si="4">G9-G12</f>
        <v>0</v>
      </c>
      <c r="H15" s="420">
        <f t="shared" si="4"/>
        <v>0</v>
      </c>
      <c r="I15" s="420">
        <f t="shared" si="4"/>
        <v>4545.0999999998603</v>
      </c>
      <c r="J15" s="421">
        <f t="shared" si="1"/>
        <v>-194.62845837953745</v>
      </c>
      <c r="K15" s="422" t="e">
        <f t="shared" si="2"/>
        <v>#DIV/0!</v>
      </c>
    </row>
    <row r="16" spans="1:11" ht="18" x14ac:dyDescent="0.25">
      <c r="A16" s="4"/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ht="15.75" x14ac:dyDescent="0.25">
      <c r="A17" s="452" t="s">
        <v>19</v>
      </c>
      <c r="B17" s="454"/>
      <c r="C17" s="454"/>
      <c r="D17" s="454"/>
      <c r="E17" s="454"/>
      <c r="F17" s="454"/>
      <c r="G17" s="454"/>
      <c r="H17" s="454"/>
      <c r="I17" s="454"/>
      <c r="J17" s="454"/>
      <c r="K17" s="59"/>
    </row>
    <row r="18" spans="1:11" ht="18.75" thickBot="1" x14ac:dyDescent="0.3">
      <c r="A18" s="4"/>
      <c r="B18" s="18"/>
      <c r="C18" s="18"/>
      <c r="D18" s="18"/>
      <c r="E18" s="18"/>
      <c r="F18" s="18"/>
      <c r="G18" s="18"/>
      <c r="H18" s="19"/>
      <c r="I18" s="19"/>
      <c r="J18" s="19"/>
      <c r="K18" s="19"/>
    </row>
    <row r="19" spans="1:11" ht="25.5" x14ac:dyDescent="0.25">
      <c r="A19" s="423"/>
      <c r="B19" s="424"/>
      <c r="C19" s="424"/>
      <c r="D19" s="425"/>
      <c r="E19" s="426"/>
      <c r="F19" s="414" t="s">
        <v>284</v>
      </c>
      <c r="G19" s="414" t="s">
        <v>271</v>
      </c>
      <c r="H19" s="414" t="s">
        <v>272</v>
      </c>
      <c r="I19" s="414" t="s">
        <v>285</v>
      </c>
      <c r="J19" s="414" t="s">
        <v>133</v>
      </c>
      <c r="K19" s="415" t="s">
        <v>262</v>
      </c>
    </row>
    <row r="20" spans="1:11" x14ac:dyDescent="0.25">
      <c r="A20" s="416"/>
      <c r="B20" s="22"/>
      <c r="C20" s="79"/>
      <c r="D20" s="78">
        <v>1</v>
      </c>
      <c r="E20" s="80"/>
      <c r="F20" s="76">
        <v>2</v>
      </c>
      <c r="G20" s="76">
        <v>3</v>
      </c>
      <c r="H20" s="76">
        <v>4</v>
      </c>
      <c r="I20" s="76">
        <v>5</v>
      </c>
      <c r="J20" s="76">
        <v>6</v>
      </c>
      <c r="K20" s="417">
        <v>7</v>
      </c>
    </row>
    <row r="21" spans="1:11" x14ac:dyDescent="0.25">
      <c r="A21" s="460" t="s">
        <v>29</v>
      </c>
      <c r="B21" s="459"/>
      <c r="C21" s="459"/>
      <c r="D21" s="459"/>
      <c r="E21" s="459"/>
      <c r="F21" s="25"/>
      <c r="G21" s="25"/>
      <c r="H21" s="25"/>
      <c r="I21" s="25"/>
      <c r="J21" s="30" t="e">
        <f>SUM(I21/F21*100)</f>
        <v>#DIV/0!</v>
      </c>
      <c r="K21" s="427" t="e">
        <f>SUM(I21/H21*100)</f>
        <v>#DIV/0!</v>
      </c>
    </row>
    <row r="22" spans="1:11" x14ac:dyDescent="0.25">
      <c r="A22" s="429" t="s">
        <v>30</v>
      </c>
      <c r="B22" s="430"/>
      <c r="C22" s="430"/>
      <c r="D22" s="430"/>
      <c r="E22" s="430"/>
      <c r="F22" s="25"/>
      <c r="G22" s="25"/>
      <c r="H22" s="25"/>
      <c r="I22" s="25"/>
      <c r="J22" s="30"/>
      <c r="K22" s="427"/>
    </row>
    <row r="23" spans="1:11" x14ac:dyDescent="0.25">
      <c r="A23" s="431" t="s">
        <v>267</v>
      </c>
      <c r="B23" s="408"/>
      <c r="C23" s="408"/>
      <c r="D23" s="408"/>
      <c r="E23" s="408"/>
      <c r="F23" s="24"/>
      <c r="G23" s="24"/>
      <c r="H23" s="24"/>
      <c r="I23" s="24"/>
      <c r="J23" s="51"/>
      <c r="K23" s="428"/>
    </row>
    <row r="24" spans="1:11" x14ac:dyDescent="0.25">
      <c r="A24" s="431" t="s">
        <v>268</v>
      </c>
      <c r="B24" s="408"/>
      <c r="C24" s="408"/>
      <c r="D24" s="408"/>
      <c r="E24" s="408"/>
      <c r="F24" s="282">
        <v>-650.84</v>
      </c>
      <c r="G24" s="24"/>
      <c r="H24" s="24"/>
      <c r="I24" s="282">
        <v>-3142.22</v>
      </c>
      <c r="J24" s="51">
        <f>SUM(I24/F24*100)</f>
        <v>482.79454243746534</v>
      </c>
      <c r="K24" s="428" t="e">
        <f>SUM(I24/G/24*100)</f>
        <v>#NAME?</v>
      </c>
    </row>
    <row r="25" spans="1:11" x14ac:dyDescent="0.25">
      <c r="A25" s="450" t="s">
        <v>269</v>
      </c>
      <c r="B25" s="451"/>
      <c r="C25" s="451"/>
      <c r="D25" s="451"/>
      <c r="E25" s="451"/>
      <c r="F25" s="282">
        <v>-2986.11</v>
      </c>
      <c r="G25" s="24">
        <f>SUM(G15+G24)</f>
        <v>0</v>
      </c>
      <c r="H25" s="24"/>
      <c r="I25" s="282">
        <f>SUM(I15+I24)</f>
        <v>1402.8799999998605</v>
      </c>
      <c r="J25" s="51">
        <f>SUM(I25/F25*100)</f>
        <v>-46.980184922854832</v>
      </c>
      <c r="K25" s="428" t="e">
        <f>SUM(I25/H25*100)</f>
        <v>#DIV/0!</v>
      </c>
    </row>
    <row r="26" spans="1:11" ht="18" x14ac:dyDescent="0.25">
      <c r="A26" s="17"/>
      <c r="B26" s="18"/>
      <c r="C26" s="18"/>
      <c r="D26" s="18"/>
      <c r="E26" s="18"/>
      <c r="F26" s="18"/>
      <c r="G26" s="18"/>
      <c r="H26" s="19"/>
      <c r="I26" s="19"/>
      <c r="J26" s="19"/>
      <c r="K26" s="19"/>
    </row>
    <row r="27" spans="1:11" ht="15.75" x14ac:dyDescent="0.25">
      <c r="A27" s="452"/>
      <c r="B27" s="454"/>
      <c r="C27" s="454"/>
      <c r="D27" s="454"/>
      <c r="E27" s="454"/>
      <c r="F27" s="454"/>
      <c r="G27" s="454"/>
      <c r="H27" s="454"/>
      <c r="I27" s="454"/>
      <c r="J27" s="454"/>
      <c r="K27" s="59"/>
    </row>
    <row r="28" spans="1:11" ht="15.75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68"/>
      <c r="B29" s="68"/>
      <c r="C29" s="68"/>
      <c r="D29" s="69"/>
      <c r="E29" s="70"/>
      <c r="F29" s="64"/>
      <c r="G29" s="64"/>
      <c r="H29" s="64"/>
      <c r="I29" s="64"/>
      <c r="J29" s="64"/>
      <c r="K29" s="64"/>
    </row>
    <row r="30" spans="1:11" ht="15" customHeight="1" x14ac:dyDescent="0.25">
      <c r="A30" s="466"/>
      <c r="B30" s="466"/>
      <c r="C30" s="466"/>
      <c r="D30" s="466"/>
      <c r="E30" s="466"/>
      <c r="F30" s="71"/>
      <c r="G30" s="71"/>
      <c r="H30" s="280"/>
      <c r="I30" s="71"/>
      <c r="J30" s="66"/>
      <c r="K30" s="66"/>
    </row>
    <row r="31" spans="1:11" ht="15" customHeight="1" x14ac:dyDescent="0.25">
      <c r="A31" s="467"/>
      <c r="B31" s="468"/>
      <c r="C31" s="468"/>
      <c r="D31" s="468"/>
      <c r="E31" s="468"/>
      <c r="F31" s="71"/>
      <c r="G31" s="71"/>
      <c r="H31" s="71"/>
      <c r="I31" s="71"/>
      <c r="J31" s="71"/>
      <c r="K31" s="71"/>
    </row>
    <row r="32" spans="1:11" ht="45" customHeight="1" x14ac:dyDescent="0.25">
      <c r="A32" s="466"/>
      <c r="B32" s="466"/>
      <c r="C32" s="466"/>
      <c r="D32" s="466"/>
      <c r="E32" s="466"/>
      <c r="F32" s="71"/>
      <c r="G32" s="71"/>
      <c r="H32" s="71"/>
      <c r="I32" s="71"/>
      <c r="J32" s="71"/>
      <c r="K32" s="71"/>
    </row>
    <row r="33" spans="1:11" ht="15.75" x14ac:dyDescent="0.25">
      <c r="A33" s="60"/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4" spans="1:11" ht="15.75" x14ac:dyDescent="0.25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60"/>
    </row>
    <row r="35" spans="1:11" ht="18" x14ac:dyDescent="0.25">
      <c r="A35" s="31"/>
      <c r="B35" s="32"/>
      <c r="C35" s="32"/>
      <c r="D35" s="32"/>
      <c r="E35" s="32"/>
      <c r="F35" s="32"/>
      <c r="G35" s="32"/>
      <c r="H35" s="33"/>
      <c r="I35" s="33"/>
      <c r="J35" s="33"/>
      <c r="K35" s="33"/>
    </row>
    <row r="36" spans="1:11" x14ac:dyDescent="0.25">
      <c r="A36" s="73"/>
      <c r="B36" s="73"/>
      <c r="C36" s="73"/>
      <c r="D36" s="74"/>
      <c r="E36" s="75"/>
      <c r="F36" s="65"/>
      <c r="G36" s="65"/>
      <c r="H36" s="65"/>
      <c r="I36" s="65"/>
      <c r="J36" s="65"/>
      <c r="K36" s="65"/>
    </row>
    <row r="37" spans="1:11" x14ac:dyDescent="0.25">
      <c r="A37" s="466"/>
      <c r="B37" s="466"/>
      <c r="C37" s="466"/>
      <c r="D37" s="466"/>
      <c r="E37" s="466"/>
      <c r="F37" s="71"/>
      <c r="G37" s="71"/>
      <c r="H37" s="71"/>
      <c r="I37" s="71"/>
      <c r="J37" s="66"/>
      <c r="K37" s="66"/>
    </row>
    <row r="38" spans="1:11" ht="28.5" customHeight="1" x14ac:dyDescent="0.25">
      <c r="A38" s="466"/>
      <c r="B38" s="466"/>
      <c r="C38" s="466"/>
      <c r="D38" s="466"/>
      <c r="E38" s="466"/>
      <c r="F38" s="71"/>
      <c r="G38" s="71"/>
      <c r="H38" s="71"/>
      <c r="I38" s="71"/>
      <c r="J38" s="66"/>
      <c r="K38" s="66"/>
    </row>
    <row r="39" spans="1:11" x14ac:dyDescent="0.25">
      <c r="A39" s="466"/>
      <c r="B39" s="470"/>
      <c r="C39" s="470"/>
      <c r="D39" s="470"/>
      <c r="E39" s="470"/>
      <c r="F39" s="71"/>
      <c r="G39" s="71"/>
      <c r="H39" s="71"/>
      <c r="I39" s="71"/>
      <c r="J39" s="66"/>
      <c r="K39" s="66"/>
    </row>
    <row r="40" spans="1:11" ht="15" customHeight="1" x14ac:dyDescent="0.25">
      <c r="A40" s="467"/>
      <c r="B40" s="468"/>
      <c r="C40" s="468"/>
      <c r="D40" s="468"/>
      <c r="E40" s="468"/>
      <c r="F40" s="67"/>
      <c r="G40" s="67"/>
      <c r="H40" s="67"/>
      <c r="I40" s="67"/>
      <c r="J40" s="67"/>
      <c r="K40" s="67"/>
    </row>
    <row r="41" spans="1:11" ht="17.25" customHeight="1" x14ac:dyDescent="0.25"/>
    <row r="42" spans="1:11" x14ac:dyDescent="0.25">
      <c r="A42" s="464"/>
      <c r="B42" s="465"/>
      <c r="C42" s="465"/>
      <c r="D42" s="465"/>
      <c r="E42" s="465"/>
      <c r="F42" s="465"/>
      <c r="G42" s="465"/>
      <c r="H42" s="465"/>
      <c r="I42" s="465"/>
      <c r="J42" s="465"/>
      <c r="K42" s="57"/>
    </row>
    <row r="43" spans="1:11" ht="9" customHeight="1" x14ac:dyDescent="0.25"/>
  </sheetData>
  <mergeCells count="22">
    <mergeCell ref="A42:J42"/>
    <mergeCell ref="A27:J27"/>
    <mergeCell ref="A30:E30"/>
    <mergeCell ref="A31:E31"/>
    <mergeCell ref="A32:E32"/>
    <mergeCell ref="A34:J34"/>
    <mergeCell ref="A37:E37"/>
    <mergeCell ref="A38:E38"/>
    <mergeCell ref="A39:E39"/>
    <mergeCell ref="A40:E40"/>
    <mergeCell ref="A25:E25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5"/>
  <sheetViews>
    <sheetView workbookViewId="0">
      <selection activeCell="T66" sqref="T66"/>
    </sheetView>
  </sheetViews>
  <sheetFormatPr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452" t="s">
        <v>12</v>
      </c>
      <c r="B3" s="452"/>
      <c r="C3" s="452"/>
      <c r="D3" s="452"/>
      <c r="E3" s="452"/>
      <c r="F3" s="452"/>
      <c r="G3" s="452"/>
      <c r="H3" s="452"/>
      <c r="I3" s="58"/>
    </row>
    <row r="4" spans="1:11" ht="18" x14ac:dyDescent="0.25">
      <c r="A4" s="4"/>
      <c r="B4" s="4"/>
      <c r="C4" s="4"/>
      <c r="D4" s="4"/>
      <c r="E4" s="4"/>
      <c r="F4" s="4"/>
      <c r="G4" s="5"/>
      <c r="H4" s="5"/>
      <c r="I4" s="5"/>
    </row>
    <row r="5" spans="1:11" ht="18" customHeight="1" x14ac:dyDescent="0.25">
      <c r="A5" s="452" t="s">
        <v>122</v>
      </c>
      <c r="B5" s="452"/>
      <c r="C5" s="452"/>
      <c r="D5" s="452"/>
      <c r="E5" s="452"/>
      <c r="F5" s="452"/>
      <c r="G5" s="452"/>
      <c r="H5" s="452"/>
      <c r="I5" s="58"/>
    </row>
    <row r="6" spans="1:11" ht="18" x14ac:dyDescent="0.25">
      <c r="A6" s="4"/>
      <c r="B6" s="4"/>
      <c r="C6" s="4"/>
      <c r="D6" s="4"/>
      <c r="E6" s="4"/>
      <c r="F6" s="4"/>
      <c r="G6" s="5"/>
      <c r="H6" s="5"/>
      <c r="I6" s="5"/>
    </row>
    <row r="7" spans="1:11" ht="15.75" customHeight="1" x14ac:dyDescent="0.25">
      <c r="A7" s="452" t="s">
        <v>209</v>
      </c>
      <c r="B7" s="452"/>
      <c r="C7" s="452"/>
      <c r="D7" s="452"/>
      <c r="E7" s="452"/>
      <c r="F7" s="452"/>
      <c r="G7" s="452"/>
      <c r="H7" s="452"/>
      <c r="I7" s="58"/>
    </row>
    <row r="8" spans="1:11" ht="18.75" thickBot="1" x14ac:dyDescent="0.3">
      <c r="A8" s="4"/>
      <c r="B8" s="4"/>
      <c r="C8" s="4"/>
      <c r="D8" s="4"/>
      <c r="E8" s="4"/>
      <c r="F8" s="4"/>
      <c r="G8" s="5"/>
      <c r="H8" s="5"/>
      <c r="I8" s="5"/>
    </row>
    <row r="9" spans="1:11" ht="39" thickBot="1" x14ac:dyDescent="0.3">
      <c r="A9" s="399"/>
      <c r="B9" s="400"/>
      <c r="C9" s="400"/>
      <c r="D9" s="400"/>
      <c r="E9" s="401" t="s">
        <v>139</v>
      </c>
      <c r="F9" s="402" t="s">
        <v>286</v>
      </c>
      <c r="G9" s="402" t="s">
        <v>271</v>
      </c>
      <c r="H9" s="402" t="s">
        <v>273</v>
      </c>
      <c r="I9" s="401" t="s">
        <v>287</v>
      </c>
      <c r="J9" s="390" t="s">
        <v>201</v>
      </c>
      <c r="K9" s="391" t="s">
        <v>263</v>
      </c>
    </row>
    <row r="10" spans="1:11" x14ac:dyDescent="0.25">
      <c r="A10" s="392"/>
      <c r="B10" s="393"/>
      <c r="C10" s="394"/>
      <c r="D10" s="395">
        <v>1</v>
      </c>
      <c r="E10" s="396"/>
      <c r="F10" s="397">
        <v>2</v>
      </c>
      <c r="G10" s="397">
        <v>3</v>
      </c>
      <c r="H10" s="397">
        <v>4</v>
      </c>
      <c r="I10" s="398">
        <v>5</v>
      </c>
      <c r="J10" s="375">
        <v>6</v>
      </c>
      <c r="K10" s="375">
        <v>7</v>
      </c>
    </row>
    <row r="11" spans="1:11" ht="15.75" customHeight="1" x14ac:dyDescent="0.25">
      <c r="A11" s="94"/>
      <c r="B11" s="94"/>
      <c r="C11" s="94"/>
      <c r="D11" s="50"/>
      <c r="E11" s="124" t="s">
        <v>140</v>
      </c>
      <c r="F11" s="283">
        <f>SUM(F12+F35)</f>
        <v>1682543.99</v>
      </c>
      <c r="G11" s="283">
        <f>SUM(G12+G35)</f>
        <v>2005172</v>
      </c>
      <c r="H11" s="283">
        <f>SUM(H12+H35)</f>
        <v>0</v>
      </c>
      <c r="I11" s="283">
        <f>SUM(I12+I35)</f>
        <v>1868158.2599999998</v>
      </c>
      <c r="J11" s="115">
        <f>SUM(I11/F11*100)</f>
        <v>111.03176327651319</v>
      </c>
      <c r="K11" s="115">
        <f>SUM(I11/G11*100)</f>
        <v>93.16698318149264</v>
      </c>
    </row>
    <row r="12" spans="1:11" x14ac:dyDescent="0.25">
      <c r="A12" s="117">
        <v>6</v>
      </c>
      <c r="B12" s="117"/>
      <c r="C12" s="117"/>
      <c r="D12" s="118"/>
      <c r="E12" s="123" t="s">
        <v>4</v>
      </c>
      <c r="F12" s="284">
        <f>SUM(F13+F19+F22+F25+F31)</f>
        <v>1682475.35</v>
      </c>
      <c r="G12" s="284">
        <f>SUM(G13+G19+G22+G25+G31)</f>
        <v>2005082</v>
      </c>
      <c r="H12" s="284">
        <f>SUM(H13+H19+H22+H25+H31)</f>
        <v>0</v>
      </c>
      <c r="I12" s="284">
        <f>SUM(I13+I19+I22+I25+I31)</f>
        <v>1868079.1199999999</v>
      </c>
      <c r="J12" s="114">
        <f t="shared" ref="J12:J41" si="0">SUM(I12/F12*100)</f>
        <v>111.03158925924232</v>
      </c>
      <c r="K12" s="114">
        <f t="shared" ref="K12:K41" si="1">SUM(I12/G12*100)</f>
        <v>93.167218098810906</v>
      </c>
    </row>
    <row r="13" spans="1:11" ht="26.25" x14ac:dyDescent="0.25">
      <c r="A13" s="90"/>
      <c r="B13" s="91">
        <v>63</v>
      </c>
      <c r="C13" s="91"/>
      <c r="D13" s="92"/>
      <c r="E13" s="108" t="s">
        <v>21</v>
      </c>
      <c r="F13" s="285">
        <f>SUM(F14+F16)</f>
        <v>1197977.6199999999</v>
      </c>
      <c r="G13" s="285">
        <f t="shared" ref="G13:I13" si="2">SUM(G14+G16)</f>
        <v>1483612</v>
      </c>
      <c r="H13" s="285">
        <f t="shared" si="2"/>
        <v>0</v>
      </c>
      <c r="I13" s="285">
        <f t="shared" si="2"/>
        <v>1361204.4000000001</v>
      </c>
      <c r="J13" s="120">
        <f t="shared" si="0"/>
        <v>113.62519443393278</v>
      </c>
      <c r="K13" s="120">
        <f t="shared" si="1"/>
        <v>91.749352256519913</v>
      </c>
    </row>
    <row r="14" spans="1:11" ht="26.25" x14ac:dyDescent="0.25">
      <c r="A14" s="39"/>
      <c r="B14" s="93"/>
      <c r="C14" s="93">
        <v>634</v>
      </c>
      <c r="D14" s="46"/>
      <c r="E14" s="109" t="s">
        <v>141</v>
      </c>
      <c r="F14" s="286">
        <f>SUM(F15)</f>
        <v>0</v>
      </c>
      <c r="G14" s="286">
        <f t="shared" ref="G14:I14" si="3">SUM(G15)</f>
        <v>0</v>
      </c>
      <c r="H14" s="286">
        <f t="shared" si="3"/>
        <v>0</v>
      </c>
      <c r="I14" s="286">
        <f t="shared" si="3"/>
        <v>0</v>
      </c>
      <c r="J14" s="121" t="e">
        <f t="shared" si="0"/>
        <v>#DIV/0!</v>
      </c>
      <c r="K14" s="122" t="e">
        <f t="shared" si="1"/>
        <v>#DIV/0!</v>
      </c>
    </row>
    <row r="15" spans="1:11" ht="26.25" x14ac:dyDescent="0.25">
      <c r="A15" s="9"/>
      <c r="B15" s="12"/>
      <c r="C15" s="12"/>
      <c r="D15" s="104">
        <v>6341</v>
      </c>
      <c r="E15" s="110" t="s">
        <v>142</v>
      </c>
      <c r="F15" s="287"/>
      <c r="G15" s="287"/>
      <c r="H15" s="287"/>
      <c r="I15" s="288"/>
      <c r="J15" s="122" t="e">
        <f t="shared" si="0"/>
        <v>#DIV/0!</v>
      </c>
      <c r="K15" s="122" t="e">
        <f t="shared" si="1"/>
        <v>#DIV/0!</v>
      </c>
    </row>
    <row r="16" spans="1:11" ht="26.25" x14ac:dyDescent="0.25">
      <c r="A16" s="97"/>
      <c r="B16" s="98"/>
      <c r="C16" s="98">
        <v>636</v>
      </c>
      <c r="D16" s="106"/>
      <c r="E16" s="109" t="s">
        <v>128</v>
      </c>
      <c r="F16" s="286">
        <f>SUM(F17+F18)</f>
        <v>1197977.6199999999</v>
      </c>
      <c r="G16" s="286">
        <f t="shared" ref="G16:I16" si="4">SUM(G17+G18)</f>
        <v>1483612</v>
      </c>
      <c r="H16" s="286">
        <f t="shared" si="4"/>
        <v>0</v>
      </c>
      <c r="I16" s="286">
        <f t="shared" si="4"/>
        <v>1361204.4000000001</v>
      </c>
      <c r="J16" s="121">
        <f t="shared" si="0"/>
        <v>113.62519443393278</v>
      </c>
      <c r="K16" s="122">
        <f t="shared" si="1"/>
        <v>91.749352256519913</v>
      </c>
    </row>
    <row r="17" spans="1:11" ht="39" x14ac:dyDescent="0.25">
      <c r="A17" s="101"/>
      <c r="B17" s="34"/>
      <c r="C17" s="34"/>
      <c r="D17" s="104">
        <v>6361</v>
      </c>
      <c r="E17" s="110" t="s">
        <v>143</v>
      </c>
      <c r="F17" s="287">
        <v>1056547.3899999999</v>
      </c>
      <c r="G17" s="287">
        <v>1481988</v>
      </c>
      <c r="H17" s="287"/>
      <c r="I17" s="288">
        <v>1359010.61</v>
      </c>
      <c r="J17" s="122">
        <f t="shared" si="0"/>
        <v>128.62751097231902</v>
      </c>
      <c r="K17" s="122">
        <f t="shared" si="1"/>
        <v>91.701863307935028</v>
      </c>
    </row>
    <row r="18" spans="1:11" ht="39" x14ac:dyDescent="0.25">
      <c r="A18" s="101"/>
      <c r="B18" s="34"/>
      <c r="C18" s="35"/>
      <c r="D18" s="104">
        <v>6362</v>
      </c>
      <c r="E18" s="110" t="s">
        <v>144</v>
      </c>
      <c r="F18" s="287">
        <v>141430.23000000001</v>
      </c>
      <c r="G18" s="287">
        <v>1624</v>
      </c>
      <c r="H18" s="287"/>
      <c r="I18" s="288">
        <v>2193.79</v>
      </c>
      <c r="J18" s="122">
        <f t="shared" si="0"/>
        <v>1.55114645574712</v>
      </c>
      <c r="K18" s="122">
        <f t="shared" si="1"/>
        <v>135.08559113300493</v>
      </c>
    </row>
    <row r="19" spans="1:11" x14ac:dyDescent="0.25">
      <c r="A19" s="95"/>
      <c r="B19" s="96">
        <v>64</v>
      </c>
      <c r="C19" s="100"/>
      <c r="D19" s="105"/>
      <c r="E19" s="108" t="s">
        <v>45</v>
      </c>
      <c r="F19" s="285">
        <f>SUM(F20)</f>
        <v>0.02</v>
      </c>
      <c r="G19" s="285">
        <f t="shared" ref="G19:I19" si="5">SUM(G20)</f>
        <v>1</v>
      </c>
      <c r="H19" s="285">
        <f t="shared" si="5"/>
        <v>0</v>
      </c>
      <c r="I19" s="285">
        <f t="shared" si="5"/>
        <v>0.15</v>
      </c>
      <c r="J19" s="120">
        <f t="shared" si="0"/>
        <v>750</v>
      </c>
      <c r="K19" s="120">
        <f t="shared" si="1"/>
        <v>15</v>
      </c>
    </row>
    <row r="20" spans="1:11" x14ac:dyDescent="0.25">
      <c r="A20" s="97"/>
      <c r="B20" s="98"/>
      <c r="C20" s="99">
        <v>641</v>
      </c>
      <c r="D20" s="106"/>
      <c r="E20" s="109" t="s">
        <v>129</v>
      </c>
      <c r="F20" s="286">
        <f>SUM(F21)</f>
        <v>0.02</v>
      </c>
      <c r="G20" s="286">
        <f t="shared" ref="G20:I20" si="6">SUM(G21)</f>
        <v>1</v>
      </c>
      <c r="H20" s="286">
        <f t="shared" si="6"/>
        <v>0</v>
      </c>
      <c r="I20" s="286">
        <f t="shared" si="6"/>
        <v>0.15</v>
      </c>
      <c r="J20" s="121">
        <f t="shared" si="0"/>
        <v>750</v>
      </c>
      <c r="K20" s="122">
        <f t="shared" si="1"/>
        <v>15</v>
      </c>
    </row>
    <row r="21" spans="1:11" ht="26.25" x14ac:dyDescent="0.25">
      <c r="A21" s="101"/>
      <c r="B21" s="34"/>
      <c r="C21" s="35"/>
      <c r="D21" s="104">
        <v>6413</v>
      </c>
      <c r="E21" s="110" t="s">
        <v>130</v>
      </c>
      <c r="F21" s="287">
        <v>0.02</v>
      </c>
      <c r="G21" s="287">
        <v>1</v>
      </c>
      <c r="H21" s="287"/>
      <c r="I21" s="288">
        <v>0.15</v>
      </c>
      <c r="J21" s="122">
        <f t="shared" si="0"/>
        <v>750</v>
      </c>
      <c r="K21" s="122">
        <f t="shared" si="1"/>
        <v>15</v>
      </c>
    </row>
    <row r="22" spans="1:11" ht="39" x14ac:dyDescent="0.25">
      <c r="A22" s="95"/>
      <c r="B22" s="96">
        <v>65</v>
      </c>
      <c r="C22" s="100"/>
      <c r="D22" s="105"/>
      <c r="E22" s="108" t="s">
        <v>44</v>
      </c>
      <c r="F22" s="285">
        <f>SUM(F23)</f>
        <v>16322.36</v>
      </c>
      <c r="G22" s="285">
        <f t="shared" ref="G22:I22" si="7">SUM(G23)</f>
        <v>18617</v>
      </c>
      <c r="H22" s="285">
        <f t="shared" si="7"/>
        <v>0</v>
      </c>
      <c r="I22" s="285">
        <f t="shared" si="7"/>
        <v>18693.63</v>
      </c>
      <c r="J22" s="120">
        <f t="shared" si="0"/>
        <v>114.52773986114752</v>
      </c>
      <c r="K22" s="120">
        <f t="shared" si="1"/>
        <v>100.41161304184347</v>
      </c>
    </row>
    <row r="23" spans="1:11" x14ac:dyDescent="0.25">
      <c r="A23" s="97"/>
      <c r="B23" s="98"/>
      <c r="C23" s="99">
        <v>652</v>
      </c>
      <c r="D23" s="106"/>
      <c r="E23" s="109" t="s">
        <v>131</v>
      </c>
      <c r="F23" s="286">
        <f>SUM(F24)</f>
        <v>16322.36</v>
      </c>
      <c r="G23" s="286">
        <f t="shared" ref="G23:I23" si="8">SUM(G24)</f>
        <v>18617</v>
      </c>
      <c r="H23" s="286">
        <f t="shared" si="8"/>
        <v>0</v>
      </c>
      <c r="I23" s="286">
        <f t="shared" si="8"/>
        <v>18693.63</v>
      </c>
      <c r="J23" s="121">
        <f t="shared" si="0"/>
        <v>114.52773986114752</v>
      </c>
      <c r="K23" s="122">
        <f t="shared" si="1"/>
        <v>100.41161304184347</v>
      </c>
    </row>
    <row r="24" spans="1:11" x14ac:dyDescent="0.25">
      <c r="A24" s="101"/>
      <c r="B24" s="34"/>
      <c r="C24" s="35"/>
      <c r="D24" s="104">
        <v>6526</v>
      </c>
      <c r="E24" s="110" t="s">
        <v>132</v>
      </c>
      <c r="F24" s="287">
        <v>16322.36</v>
      </c>
      <c r="G24" s="287">
        <v>18617</v>
      </c>
      <c r="H24" s="287"/>
      <c r="I24" s="288">
        <v>18693.63</v>
      </c>
      <c r="J24" s="122">
        <f t="shared" si="0"/>
        <v>114.52773986114752</v>
      </c>
      <c r="K24" s="122">
        <f t="shared" si="1"/>
        <v>100.41161304184347</v>
      </c>
    </row>
    <row r="25" spans="1:11" ht="51.75" x14ac:dyDescent="0.25">
      <c r="A25" s="135"/>
      <c r="B25" s="135">
        <v>66</v>
      </c>
      <c r="C25" s="90"/>
      <c r="D25" s="136"/>
      <c r="E25" s="137" t="s">
        <v>202</v>
      </c>
      <c r="F25" s="289">
        <f>SUM(F26+F28)</f>
        <v>20062.09</v>
      </c>
      <c r="G25" s="289">
        <f t="shared" ref="G25:I25" si="9">SUM(G26+G28)</f>
        <v>25801</v>
      </c>
      <c r="H25" s="289">
        <f t="shared" si="9"/>
        <v>0</v>
      </c>
      <c r="I25" s="289">
        <f t="shared" si="9"/>
        <v>21410.03</v>
      </c>
      <c r="J25" s="120">
        <f t="shared" si="0"/>
        <v>106.71884135700715</v>
      </c>
      <c r="K25" s="120">
        <f t="shared" si="1"/>
        <v>82.981396069919768</v>
      </c>
    </row>
    <row r="26" spans="1:11" ht="26.25" x14ac:dyDescent="0.25">
      <c r="A26" s="40"/>
      <c r="B26" s="40"/>
      <c r="C26" s="56">
        <v>661</v>
      </c>
      <c r="D26" s="106">
        <v>661</v>
      </c>
      <c r="E26" s="109" t="s">
        <v>137</v>
      </c>
      <c r="F26" s="286">
        <f>SUM(F27)</f>
        <v>17417</v>
      </c>
      <c r="G26" s="286">
        <f t="shared" ref="G26:I26" si="10">SUM(G27)</f>
        <v>24541</v>
      </c>
      <c r="H26" s="286">
        <f t="shared" si="10"/>
        <v>0</v>
      </c>
      <c r="I26" s="286">
        <f t="shared" si="10"/>
        <v>21410.03</v>
      </c>
      <c r="J26" s="121">
        <f t="shared" si="0"/>
        <v>122.92604926221506</v>
      </c>
      <c r="K26" s="122">
        <f t="shared" si="1"/>
        <v>87.241880933947272</v>
      </c>
    </row>
    <row r="27" spans="1:11" x14ac:dyDescent="0.25">
      <c r="A27" s="12"/>
      <c r="B27" s="12"/>
      <c r="C27" s="21"/>
      <c r="D27" s="104">
        <v>6615</v>
      </c>
      <c r="E27" s="110" t="s">
        <v>138</v>
      </c>
      <c r="F27" s="287">
        <v>17417</v>
      </c>
      <c r="G27" s="287">
        <v>24541</v>
      </c>
      <c r="H27" s="290"/>
      <c r="I27" s="291">
        <v>21410.03</v>
      </c>
      <c r="J27" s="122">
        <f t="shared" si="0"/>
        <v>122.92604926221506</v>
      </c>
      <c r="K27" s="122">
        <f t="shared" si="1"/>
        <v>87.241880933947272</v>
      </c>
    </row>
    <row r="28" spans="1:11" ht="39" x14ac:dyDescent="0.25">
      <c r="A28" s="144"/>
      <c r="B28" s="121"/>
      <c r="C28" s="121">
        <v>663</v>
      </c>
      <c r="D28" s="132"/>
      <c r="E28" s="187" t="s">
        <v>145</v>
      </c>
      <c r="F28" s="292">
        <f>SUM(F29+F30)</f>
        <v>2645.09</v>
      </c>
      <c r="G28" s="292">
        <f t="shared" ref="G28:I28" si="11">SUM(G29+G30)</f>
        <v>1260</v>
      </c>
      <c r="H28" s="292">
        <f t="shared" si="11"/>
        <v>0</v>
      </c>
      <c r="I28" s="292">
        <f t="shared" si="11"/>
        <v>0</v>
      </c>
      <c r="J28" s="121">
        <f t="shared" si="0"/>
        <v>0</v>
      </c>
      <c r="K28" s="122">
        <f t="shared" si="1"/>
        <v>0</v>
      </c>
    </row>
    <row r="29" spans="1:11" x14ac:dyDescent="0.25">
      <c r="B29" s="102"/>
      <c r="C29" s="102"/>
      <c r="D29" s="102">
        <v>6631</v>
      </c>
      <c r="E29" s="188" t="s">
        <v>146</v>
      </c>
      <c r="F29" s="293">
        <v>2645.09</v>
      </c>
      <c r="G29" s="293">
        <v>1260</v>
      </c>
      <c r="H29" s="293"/>
      <c r="I29" s="293">
        <v>0</v>
      </c>
      <c r="J29" s="122">
        <f t="shared" si="0"/>
        <v>0</v>
      </c>
      <c r="K29" s="122">
        <f t="shared" si="1"/>
        <v>0</v>
      </c>
    </row>
    <row r="30" spans="1:11" x14ac:dyDescent="0.25">
      <c r="A30" s="145"/>
      <c r="B30" s="102"/>
      <c r="C30" s="102"/>
      <c r="D30" s="113">
        <v>6632</v>
      </c>
      <c r="E30" s="188" t="s">
        <v>203</v>
      </c>
      <c r="F30" s="293"/>
      <c r="G30" s="293"/>
      <c r="H30" s="293"/>
      <c r="I30" s="293"/>
      <c r="J30" s="122" t="e">
        <f t="shared" si="0"/>
        <v>#DIV/0!</v>
      </c>
      <c r="K30" s="122" t="e">
        <f t="shared" si="1"/>
        <v>#DIV/0!</v>
      </c>
    </row>
    <row r="31" spans="1:11" ht="41.45" customHeight="1" x14ac:dyDescent="0.25">
      <c r="A31" s="146"/>
      <c r="B31" s="133">
        <v>67</v>
      </c>
      <c r="C31" s="133"/>
      <c r="D31" s="133"/>
      <c r="E31" s="189" t="s">
        <v>147</v>
      </c>
      <c r="F31" s="294">
        <f>SUM(F32)</f>
        <v>448113.26</v>
      </c>
      <c r="G31" s="294">
        <f t="shared" ref="G31:I31" si="12">SUM(G32)</f>
        <v>477051</v>
      </c>
      <c r="H31" s="294">
        <f t="shared" si="12"/>
        <v>0</v>
      </c>
      <c r="I31" s="294">
        <f t="shared" si="12"/>
        <v>466770.91</v>
      </c>
      <c r="J31" s="120">
        <f t="shared" si="0"/>
        <v>104.16360140737633</v>
      </c>
      <c r="K31" s="120">
        <f t="shared" si="1"/>
        <v>97.845075264489537</v>
      </c>
    </row>
    <row r="32" spans="1:11" ht="38.25" x14ac:dyDescent="0.25">
      <c r="A32" s="147"/>
      <c r="B32" s="134"/>
      <c r="C32" s="138">
        <v>671</v>
      </c>
      <c r="D32" s="138"/>
      <c r="E32" s="162" t="s">
        <v>148</v>
      </c>
      <c r="F32" s="295">
        <f>SUM(F33+F34)</f>
        <v>448113.26</v>
      </c>
      <c r="G32" s="295">
        <f t="shared" ref="G32:I32" si="13">SUM(G33+G34)</f>
        <v>477051</v>
      </c>
      <c r="H32" s="295">
        <f t="shared" si="13"/>
        <v>0</v>
      </c>
      <c r="I32" s="295">
        <f t="shared" si="13"/>
        <v>466770.91</v>
      </c>
      <c r="J32" s="121">
        <f t="shared" si="0"/>
        <v>104.16360140737633</v>
      </c>
      <c r="K32" s="122">
        <f t="shared" si="1"/>
        <v>97.845075264489537</v>
      </c>
    </row>
    <row r="33" spans="1:11" ht="25.5" x14ac:dyDescent="0.25">
      <c r="A33" s="3"/>
      <c r="B33" s="89"/>
      <c r="C33" s="89"/>
      <c r="D33" s="77">
        <v>6711</v>
      </c>
      <c r="E33" s="112" t="s">
        <v>149</v>
      </c>
      <c r="F33" s="296">
        <v>370106.07</v>
      </c>
      <c r="G33" s="296">
        <v>443926</v>
      </c>
      <c r="H33" s="296"/>
      <c r="I33" s="297">
        <v>433645.91</v>
      </c>
      <c r="J33" s="122">
        <f t="shared" si="0"/>
        <v>117.16800807941354</v>
      </c>
      <c r="K33" s="122">
        <f t="shared" si="1"/>
        <v>97.684278460824544</v>
      </c>
    </row>
    <row r="34" spans="1:11" ht="25.5" x14ac:dyDescent="0.25">
      <c r="A34" s="3"/>
      <c r="B34" s="89"/>
      <c r="C34" s="89"/>
      <c r="D34" s="77">
        <v>6712</v>
      </c>
      <c r="E34" s="112" t="s">
        <v>204</v>
      </c>
      <c r="F34" s="296">
        <v>78007.19</v>
      </c>
      <c r="G34" s="296">
        <v>33125</v>
      </c>
      <c r="H34" s="296"/>
      <c r="I34" s="297">
        <v>33125</v>
      </c>
      <c r="J34" s="122">
        <f t="shared" si="0"/>
        <v>42.464034405033694</v>
      </c>
      <c r="K34" s="122">
        <f t="shared" si="1"/>
        <v>100</v>
      </c>
    </row>
    <row r="35" spans="1:11" ht="25.5" x14ac:dyDescent="0.25">
      <c r="A35" s="42">
        <v>7</v>
      </c>
      <c r="B35" s="43"/>
      <c r="C35" s="43"/>
      <c r="D35" s="43"/>
      <c r="E35" s="48" t="s">
        <v>5</v>
      </c>
      <c r="F35" s="298">
        <f>SUM(F37)</f>
        <v>68.64</v>
      </c>
      <c r="G35" s="298">
        <f>SUM(G37)</f>
        <v>90</v>
      </c>
      <c r="H35" s="298">
        <f>SUM(H36)</f>
        <v>0</v>
      </c>
      <c r="I35" s="299">
        <f>SUM(I36)</f>
        <v>79.14</v>
      </c>
      <c r="J35" s="114">
        <f t="shared" si="0"/>
        <v>115.29720279720279</v>
      </c>
      <c r="K35" s="114">
        <f t="shared" si="1"/>
        <v>87.933333333333337</v>
      </c>
    </row>
    <row r="36" spans="1:11" ht="25.5" x14ac:dyDescent="0.25">
      <c r="A36" s="16"/>
      <c r="B36" s="139">
        <v>72</v>
      </c>
      <c r="C36" s="140"/>
      <c r="D36" s="139"/>
      <c r="E36" s="141" t="s">
        <v>20</v>
      </c>
      <c r="F36" s="300">
        <f>SUM(F37)</f>
        <v>68.64</v>
      </c>
      <c r="G36" s="300">
        <f t="shared" ref="G36:I36" si="14">SUM(G37)</f>
        <v>90</v>
      </c>
      <c r="H36" s="300">
        <f t="shared" si="14"/>
        <v>0</v>
      </c>
      <c r="I36" s="300">
        <f t="shared" si="14"/>
        <v>79.14</v>
      </c>
      <c r="J36" s="120">
        <f t="shared" si="0"/>
        <v>115.29720279720279</v>
      </c>
      <c r="K36" s="120">
        <f t="shared" si="1"/>
        <v>87.933333333333337</v>
      </c>
    </row>
    <row r="37" spans="1:11" ht="15.75" customHeight="1" x14ac:dyDescent="0.25">
      <c r="A37" s="39"/>
      <c r="B37" s="39"/>
      <c r="C37" s="93">
        <v>721</v>
      </c>
      <c r="D37" s="107"/>
      <c r="E37" s="111" t="s">
        <v>150</v>
      </c>
      <c r="F37" s="301">
        <f>SUM(F38)</f>
        <v>68.64</v>
      </c>
      <c r="G37" s="301">
        <f>SUM(G38)</f>
        <v>90</v>
      </c>
      <c r="H37" s="301">
        <f>SUM(H38)</f>
        <v>0</v>
      </c>
      <c r="I37" s="301">
        <f>SUM(I38)</f>
        <v>79.14</v>
      </c>
      <c r="J37" s="121">
        <f t="shared" si="0"/>
        <v>115.29720279720279</v>
      </c>
      <c r="K37" s="122">
        <f t="shared" si="1"/>
        <v>87.933333333333337</v>
      </c>
    </row>
    <row r="38" spans="1:11" ht="15.75" customHeight="1" x14ac:dyDescent="0.25">
      <c r="A38" s="9"/>
      <c r="B38" s="12"/>
      <c r="C38" s="12"/>
      <c r="D38" s="104">
        <v>7211</v>
      </c>
      <c r="E38" s="110" t="s">
        <v>151</v>
      </c>
      <c r="F38" s="287">
        <v>68.64</v>
      </c>
      <c r="G38" s="287">
        <v>90</v>
      </c>
      <c r="H38" s="287"/>
      <c r="I38" s="288">
        <v>79.14</v>
      </c>
      <c r="J38" s="122">
        <f t="shared" si="0"/>
        <v>115.29720279720279</v>
      </c>
      <c r="K38" s="122">
        <f t="shared" si="1"/>
        <v>87.933333333333337</v>
      </c>
    </row>
    <row r="39" spans="1:11" x14ac:dyDescent="0.25">
      <c r="A39" s="101"/>
      <c r="B39" s="101"/>
      <c r="C39" s="101"/>
      <c r="D39" s="104" t="s">
        <v>152</v>
      </c>
      <c r="E39" s="110"/>
      <c r="F39" s="287"/>
      <c r="G39" s="287"/>
      <c r="H39" s="287"/>
      <c r="I39" s="288"/>
      <c r="J39" s="122" t="e">
        <f t="shared" si="0"/>
        <v>#DIV/0!</v>
      </c>
      <c r="K39" s="122" t="e">
        <f t="shared" si="1"/>
        <v>#DIV/0!</v>
      </c>
    </row>
    <row r="40" spans="1:11" x14ac:dyDescent="0.25">
      <c r="A40" s="101"/>
      <c r="B40" s="101"/>
      <c r="C40" s="101"/>
      <c r="D40" s="104"/>
      <c r="E40" s="110"/>
      <c r="F40" s="287"/>
      <c r="G40" s="287"/>
      <c r="H40" s="287"/>
      <c r="I40" s="288"/>
      <c r="J40" s="122" t="e">
        <f t="shared" si="0"/>
        <v>#DIV/0!</v>
      </c>
      <c r="K40" s="122" t="e">
        <f t="shared" si="1"/>
        <v>#DIV/0!</v>
      </c>
    </row>
    <row r="41" spans="1:11" ht="15.75" thickBot="1" x14ac:dyDescent="0.3">
      <c r="A41" s="376"/>
      <c r="B41" s="377"/>
      <c r="C41" s="378"/>
      <c r="D41" s="379"/>
      <c r="E41" s="380"/>
      <c r="F41" s="381"/>
      <c r="G41" s="381"/>
      <c r="H41" s="381"/>
      <c r="I41" s="382"/>
      <c r="J41" s="383" t="e">
        <f t="shared" si="0"/>
        <v>#DIV/0!</v>
      </c>
      <c r="K41" s="383" t="e">
        <f t="shared" si="1"/>
        <v>#DIV/0!</v>
      </c>
    </row>
    <row r="42" spans="1:11" ht="39.75" thickBot="1" x14ac:dyDescent="0.3">
      <c r="A42" s="384"/>
      <c r="B42" s="385"/>
      <c r="C42" s="386"/>
      <c r="D42" s="387"/>
      <c r="E42" s="388" t="s">
        <v>139</v>
      </c>
      <c r="F42" s="388" t="s">
        <v>286</v>
      </c>
      <c r="G42" s="388" t="s">
        <v>271</v>
      </c>
      <c r="H42" s="389" t="s">
        <v>273</v>
      </c>
      <c r="I42" s="388" t="s">
        <v>287</v>
      </c>
      <c r="J42" s="390" t="s">
        <v>201</v>
      </c>
      <c r="K42" s="391" t="s">
        <v>263</v>
      </c>
    </row>
    <row r="43" spans="1:11" x14ac:dyDescent="0.25">
      <c r="A43" s="370"/>
      <c r="B43" s="370"/>
      <c r="C43" s="371"/>
      <c r="D43" s="372"/>
      <c r="E43" s="373">
        <v>1</v>
      </c>
      <c r="F43" s="374">
        <v>2</v>
      </c>
      <c r="G43" s="374">
        <v>3</v>
      </c>
      <c r="H43" s="374">
        <v>4</v>
      </c>
      <c r="I43" s="374">
        <v>5</v>
      </c>
      <c r="J43" s="375">
        <v>6</v>
      </c>
      <c r="K43" s="375">
        <v>7</v>
      </c>
    </row>
    <row r="44" spans="1:11" x14ac:dyDescent="0.25">
      <c r="A44" s="127"/>
      <c r="B44" s="128"/>
      <c r="C44" s="129"/>
      <c r="D44" s="130"/>
      <c r="E44" s="142" t="s">
        <v>9</v>
      </c>
      <c r="F44" s="302">
        <f>SUM(F45+F101)</f>
        <v>1684879.26</v>
      </c>
      <c r="G44" s="302">
        <f>SUM(G45+G101)</f>
        <v>2005172</v>
      </c>
      <c r="H44" s="302">
        <f>SUM(H45+H101)</f>
        <v>0</v>
      </c>
      <c r="I44" s="302">
        <f>SUM(I45+I101)</f>
        <v>1863613.1600000001</v>
      </c>
      <c r="J44" s="116">
        <f>SUM(I44/F44*100)</f>
        <v>110.60811324842352</v>
      </c>
      <c r="K44" s="116">
        <f>SUM(I44/G44*100)</f>
        <v>92.940314347098408</v>
      </c>
    </row>
    <row r="45" spans="1:11" x14ac:dyDescent="0.25">
      <c r="A45" s="49">
        <v>3</v>
      </c>
      <c r="B45" s="125"/>
      <c r="C45" s="126"/>
      <c r="D45" s="131"/>
      <c r="E45" s="143" t="s">
        <v>6</v>
      </c>
      <c r="F45" s="303">
        <f>SUM(F46+F56+F89+F95+F98)</f>
        <v>1465145.72</v>
      </c>
      <c r="G45" s="303">
        <f>SUM(G46+G56+G89+G95+G98)</f>
        <v>1961818</v>
      </c>
      <c r="H45" s="303">
        <f>SUM(H46+H56+H89+H95+H98)</f>
        <v>0</v>
      </c>
      <c r="I45" s="303">
        <f>SUM(I46+I56+I89+I95+I98)</f>
        <v>1820672.82</v>
      </c>
      <c r="J45" s="119">
        <f t="shared" ref="J45:J111" si="15">SUM(I45/F45*100)</f>
        <v>124.26564778826233</v>
      </c>
      <c r="K45" s="119">
        <f t="shared" ref="K45:K108" si="16">SUM(I45/G45*100)</f>
        <v>92.805388675198202</v>
      </c>
    </row>
    <row r="46" spans="1:11" x14ac:dyDescent="0.25">
      <c r="A46" s="120"/>
      <c r="B46" s="120">
        <v>31</v>
      </c>
      <c r="C46" s="120"/>
      <c r="D46" s="120"/>
      <c r="E46" s="190" t="s">
        <v>7</v>
      </c>
      <c r="F46" s="304">
        <f>SUM(F47+F51+F53)</f>
        <v>990641.34</v>
      </c>
      <c r="G46" s="304">
        <f t="shared" ref="G46:I46" si="17">SUM(G47+G51+G53)</f>
        <v>1413208</v>
      </c>
      <c r="H46" s="304">
        <f t="shared" si="17"/>
        <v>0</v>
      </c>
      <c r="I46" s="304">
        <f t="shared" si="17"/>
        <v>1290828.1599999999</v>
      </c>
      <c r="J46" s="120">
        <f t="shared" si="15"/>
        <v>130.30227064822469</v>
      </c>
      <c r="K46" s="403">
        <f t="shared" si="16"/>
        <v>91.340281119269065</v>
      </c>
    </row>
    <row r="47" spans="1:11" x14ac:dyDescent="0.25">
      <c r="A47" s="121"/>
      <c r="B47" s="121"/>
      <c r="C47" s="121">
        <v>311</v>
      </c>
      <c r="D47" s="121"/>
      <c r="E47" s="191" t="s">
        <v>153</v>
      </c>
      <c r="F47" s="305">
        <f>SUM(F48:F50)</f>
        <v>811082.4</v>
      </c>
      <c r="G47" s="305">
        <v>1166866</v>
      </c>
      <c r="H47" s="305"/>
      <c r="I47" s="305">
        <f t="shared" ref="I47" si="18">SUM(I48:I50)</f>
        <v>1062109.24</v>
      </c>
      <c r="J47" s="121">
        <f t="shared" si="15"/>
        <v>130.94961005195034</v>
      </c>
      <c r="K47" s="403">
        <f t="shared" si="16"/>
        <v>91.022383032841816</v>
      </c>
    </row>
    <row r="48" spans="1:11" x14ac:dyDescent="0.25">
      <c r="A48" s="102"/>
      <c r="B48" s="102"/>
      <c r="C48" s="102"/>
      <c r="D48" s="102">
        <v>3111</v>
      </c>
      <c r="E48" s="192" t="s">
        <v>154</v>
      </c>
      <c r="F48" s="306">
        <v>801503.49</v>
      </c>
      <c r="G48" s="306"/>
      <c r="H48" s="306"/>
      <c r="I48" s="306">
        <v>1052436.22</v>
      </c>
      <c r="J48" s="122">
        <f t="shared" si="15"/>
        <v>131.30775263374085</v>
      </c>
      <c r="K48" s="403" t="e">
        <f t="shared" si="16"/>
        <v>#DIV/0!</v>
      </c>
    </row>
    <row r="49" spans="1:11" x14ac:dyDescent="0.25">
      <c r="A49" s="102"/>
      <c r="B49" s="102"/>
      <c r="C49" s="102"/>
      <c r="D49" s="102">
        <v>3113</v>
      </c>
      <c r="E49" s="192" t="s">
        <v>155</v>
      </c>
      <c r="F49" s="306">
        <v>5023.1000000000004</v>
      </c>
      <c r="G49" s="306"/>
      <c r="H49" s="306"/>
      <c r="I49" s="306">
        <v>3566.26</v>
      </c>
      <c r="J49" s="122">
        <f t="shared" si="15"/>
        <v>70.997192968485606</v>
      </c>
      <c r="K49" s="403" t="e">
        <f t="shared" si="16"/>
        <v>#DIV/0!</v>
      </c>
    </row>
    <row r="50" spans="1:11" x14ac:dyDescent="0.25">
      <c r="A50" s="102"/>
      <c r="B50" s="102"/>
      <c r="C50" s="102"/>
      <c r="D50" s="102">
        <v>3114</v>
      </c>
      <c r="E50" s="192" t="s">
        <v>208</v>
      </c>
      <c r="F50" s="306">
        <v>4555.8100000000004</v>
      </c>
      <c r="G50" s="306"/>
      <c r="H50" s="306"/>
      <c r="I50" s="306">
        <v>6106.76</v>
      </c>
      <c r="J50" s="122">
        <f t="shared" si="15"/>
        <v>134.04334245721395</v>
      </c>
      <c r="K50" s="403" t="e">
        <f t="shared" si="16"/>
        <v>#DIV/0!</v>
      </c>
    </row>
    <row r="51" spans="1:11" x14ac:dyDescent="0.25">
      <c r="A51" s="121"/>
      <c r="B51" s="121"/>
      <c r="C51" s="121">
        <v>312</v>
      </c>
      <c r="D51" s="121"/>
      <c r="E51" s="191" t="s">
        <v>156</v>
      </c>
      <c r="F51" s="305">
        <f>SUM(F52)</f>
        <v>45773.57</v>
      </c>
      <c r="G51" s="305">
        <v>54471</v>
      </c>
      <c r="H51" s="305"/>
      <c r="I51" s="305">
        <f t="shared" ref="I51" si="19">SUM(I52)</f>
        <v>53499.519999999997</v>
      </c>
      <c r="J51" s="121">
        <f t="shared" si="15"/>
        <v>116.87862668347695</v>
      </c>
      <c r="K51" s="403">
        <f t="shared" si="16"/>
        <v>98.216518881606717</v>
      </c>
    </row>
    <row r="52" spans="1:11" x14ac:dyDescent="0.25">
      <c r="A52" s="102"/>
      <c r="B52" s="102"/>
      <c r="C52" s="102"/>
      <c r="D52" s="102">
        <v>3121</v>
      </c>
      <c r="E52" s="192" t="s">
        <v>156</v>
      </c>
      <c r="F52" s="306">
        <v>45773.57</v>
      </c>
      <c r="G52" s="306"/>
      <c r="H52" s="306"/>
      <c r="I52" s="306">
        <v>53499.519999999997</v>
      </c>
      <c r="J52" s="122">
        <f t="shared" si="15"/>
        <v>116.87862668347695</v>
      </c>
      <c r="K52" s="403" t="e">
        <f t="shared" si="16"/>
        <v>#DIV/0!</v>
      </c>
    </row>
    <row r="53" spans="1:11" x14ac:dyDescent="0.25">
      <c r="A53" s="121"/>
      <c r="B53" s="121"/>
      <c r="C53" s="121">
        <v>313</v>
      </c>
      <c r="D53" s="121"/>
      <c r="E53" s="191" t="s">
        <v>157</v>
      </c>
      <c r="F53" s="305">
        <f>SUM(F54+F55)</f>
        <v>133785.37</v>
      </c>
      <c r="G53" s="305">
        <v>191871</v>
      </c>
      <c r="H53" s="305"/>
      <c r="I53" s="305">
        <f t="shared" ref="I53" si="20">SUM(I54+I55)</f>
        <v>175219.4</v>
      </c>
      <c r="J53" s="121">
        <f t="shared" si="15"/>
        <v>130.97052390706099</v>
      </c>
      <c r="K53" s="403">
        <f t="shared" si="16"/>
        <v>91.321460773123604</v>
      </c>
    </row>
    <row r="54" spans="1:11" x14ac:dyDescent="0.25">
      <c r="A54" s="102"/>
      <c r="B54" s="102"/>
      <c r="C54" s="102"/>
      <c r="D54" s="102">
        <v>3132</v>
      </c>
      <c r="E54" s="192" t="s">
        <v>158</v>
      </c>
      <c r="F54" s="306">
        <v>133785.37</v>
      </c>
      <c r="G54" s="306"/>
      <c r="H54" s="306"/>
      <c r="I54" s="306">
        <v>175219.4</v>
      </c>
      <c r="J54" s="122">
        <f t="shared" si="15"/>
        <v>130.97052390706099</v>
      </c>
      <c r="K54" s="403" t="e">
        <f t="shared" si="16"/>
        <v>#DIV/0!</v>
      </c>
    </row>
    <row r="55" spans="1:11" x14ac:dyDescent="0.25">
      <c r="A55" s="102"/>
      <c r="B55" s="102"/>
      <c r="C55" s="102"/>
      <c r="D55" s="102">
        <v>3133</v>
      </c>
      <c r="E55" s="192" t="s">
        <v>159</v>
      </c>
      <c r="F55" s="306"/>
      <c r="G55" s="306"/>
      <c r="H55" s="306"/>
      <c r="I55" s="306"/>
      <c r="J55" s="122" t="e">
        <f t="shared" si="15"/>
        <v>#DIV/0!</v>
      </c>
      <c r="K55" s="403" t="e">
        <f t="shared" si="16"/>
        <v>#DIV/0!</v>
      </c>
    </row>
    <row r="56" spans="1:11" x14ac:dyDescent="0.25">
      <c r="A56" s="120"/>
      <c r="B56" s="120">
        <v>32</v>
      </c>
      <c r="C56" s="120"/>
      <c r="D56" s="120"/>
      <c r="E56" s="190" t="s">
        <v>15</v>
      </c>
      <c r="F56" s="304">
        <f>SUM(F57+F62+F69+F79+F81)</f>
        <v>439599.55</v>
      </c>
      <c r="G56" s="304">
        <f>SUM(G57+G62+G69+G79+G81)</f>
        <v>507812</v>
      </c>
      <c r="H56" s="304">
        <f>SUM(H57+H62+H69+H79+H81)</f>
        <v>0</v>
      </c>
      <c r="I56" s="304">
        <f>SUM(I57+I62+I69+I79+I81)</f>
        <v>489153.22000000009</v>
      </c>
      <c r="J56" s="120">
        <f t="shared" si="15"/>
        <v>111.27245694405286</v>
      </c>
      <c r="K56" s="404">
        <f t="shared" si="16"/>
        <v>96.325652012949689</v>
      </c>
    </row>
    <row r="57" spans="1:11" x14ac:dyDescent="0.25">
      <c r="A57" s="121"/>
      <c r="B57" s="121"/>
      <c r="C57" s="121">
        <v>321</v>
      </c>
      <c r="D57" s="121"/>
      <c r="E57" s="191" t="s">
        <v>160</v>
      </c>
      <c r="F57" s="305">
        <f>SUM(F58:F61)</f>
        <v>45513.289999999994</v>
      </c>
      <c r="G57" s="305">
        <v>54899</v>
      </c>
      <c r="H57" s="305"/>
      <c r="I57" s="305">
        <f t="shared" ref="I57" si="21">SUM(I58:I61)</f>
        <v>49090.28</v>
      </c>
      <c r="J57" s="121">
        <f t="shared" si="15"/>
        <v>107.85922090009315</v>
      </c>
      <c r="K57" s="403">
        <f t="shared" si="16"/>
        <v>89.419260824423034</v>
      </c>
    </row>
    <row r="58" spans="1:11" x14ac:dyDescent="0.25">
      <c r="A58" s="102"/>
      <c r="B58" s="102"/>
      <c r="C58" s="102"/>
      <c r="D58" s="102">
        <v>3211</v>
      </c>
      <c r="E58" s="192" t="s">
        <v>161</v>
      </c>
      <c r="F58" s="306">
        <v>2990.85</v>
      </c>
      <c r="G58" s="306"/>
      <c r="H58" s="306"/>
      <c r="I58" s="306">
        <v>6097.6</v>
      </c>
      <c r="J58" s="122">
        <f t="shared" si="15"/>
        <v>203.87515254860662</v>
      </c>
      <c r="K58" s="403" t="e">
        <f t="shared" si="16"/>
        <v>#DIV/0!</v>
      </c>
    </row>
    <row r="59" spans="1:11" ht="26.25" x14ac:dyDescent="0.25">
      <c r="A59" s="102"/>
      <c r="B59" s="102"/>
      <c r="C59" s="102"/>
      <c r="D59" s="102">
        <v>3212</v>
      </c>
      <c r="E59" s="192" t="s">
        <v>233</v>
      </c>
      <c r="F59" s="306">
        <v>40897.65</v>
      </c>
      <c r="G59" s="306"/>
      <c r="H59" s="306"/>
      <c r="I59" s="306">
        <v>40548.68</v>
      </c>
      <c r="J59" s="122">
        <f t="shared" si="15"/>
        <v>99.146723589252687</v>
      </c>
      <c r="K59" s="403" t="e">
        <f t="shared" si="16"/>
        <v>#DIV/0!</v>
      </c>
    </row>
    <row r="60" spans="1:11" x14ac:dyDescent="0.25">
      <c r="A60" s="102"/>
      <c r="B60" s="102"/>
      <c r="C60" s="102"/>
      <c r="D60" s="102">
        <v>3213</v>
      </c>
      <c r="E60" s="192" t="s">
        <v>162</v>
      </c>
      <c r="F60" s="306">
        <v>849.59</v>
      </c>
      <c r="G60" s="306"/>
      <c r="H60" s="306"/>
      <c r="I60" s="306">
        <v>413</v>
      </c>
      <c r="J60" s="122">
        <f t="shared" si="15"/>
        <v>48.61168328252451</v>
      </c>
      <c r="K60" s="403" t="e">
        <f t="shared" si="16"/>
        <v>#DIV/0!</v>
      </c>
    </row>
    <row r="61" spans="1:11" x14ac:dyDescent="0.25">
      <c r="A61" s="102"/>
      <c r="B61" s="102"/>
      <c r="C61" s="102"/>
      <c r="D61" s="102">
        <v>3214</v>
      </c>
      <c r="E61" s="192" t="s">
        <v>163</v>
      </c>
      <c r="F61" s="306">
        <v>775.2</v>
      </c>
      <c r="G61" s="306"/>
      <c r="H61" s="306"/>
      <c r="I61" s="306">
        <v>2031</v>
      </c>
      <c r="J61" s="122">
        <f t="shared" si="15"/>
        <v>261.99690402476779</v>
      </c>
      <c r="K61" s="403" t="e">
        <f t="shared" si="16"/>
        <v>#DIV/0!</v>
      </c>
    </row>
    <row r="62" spans="1:11" x14ac:dyDescent="0.25">
      <c r="A62" s="121"/>
      <c r="B62" s="121"/>
      <c r="C62" s="121">
        <v>322</v>
      </c>
      <c r="D62" s="121"/>
      <c r="E62" s="191" t="s">
        <v>164</v>
      </c>
      <c r="F62" s="305">
        <f>SUM(F63:F68)</f>
        <v>97362.79</v>
      </c>
      <c r="G62" s="305">
        <v>102197</v>
      </c>
      <c r="H62" s="305"/>
      <c r="I62" s="305">
        <f t="shared" ref="I62" si="22">SUM(I63:I68)</f>
        <v>94807.54</v>
      </c>
      <c r="J62" s="121">
        <f t="shared" si="15"/>
        <v>97.375537410133788</v>
      </c>
      <c r="K62" s="403">
        <f t="shared" si="16"/>
        <v>92.769396361928429</v>
      </c>
    </row>
    <row r="63" spans="1:11" x14ac:dyDescent="0.25">
      <c r="A63" s="102"/>
      <c r="B63" s="102"/>
      <c r="C63" s="102"/>
      <c r="D63" s="102">
        <v>3221</v>
      </c>
      <c r="E63" s="192" t="s">
        <v>165</v>
      </c>
      <c r="F63" s="306">
        <v>14084.68</v>
      </c>
      <c r="G63" s="306"/>
      <c r="H63" s="306"/>
      <c r="I63" s="306">
        <v>13982.68</v>
      </c>
      <c r="J63" s="122">
        <f t="shared" si="15"/>
        <v>99.275808893066795</v>
      </c>
      <c r="K63" s="403" t="e">
        <f t="shared" si="16"/>
        <v>#DIV/0!</v>
      </c>
    </row>
    <row r="64" spans="1:11" x14ac:dyDescent="0.25">
      <c r="A64" s="102"/>
      <c r="B64" s="102"/>
      <c r="C64" s="102"/>
      <c r="D64" s="102">
        <v>3222</v>
      </c>
      <c r="E64" s="192" t="s">
        <v>166</v>
      </c>
      <c r="F64" s="306">
        <v>61948.91</v>
      </c>
      <c r="G64" s="306"/>
      <c r="H64" s="306"/>
      <c r="I64" s="306">
        <v>58539.68</v>
      </c>
      <c r="J64" s="122">
        <f t="shared" si="15"/>
        <v>94.49670704456301</v>
      </c>
      <c r="K64" s="403" t="e">
        <f t="shared" si="16"/>
        <v>#DIV/0!</v>
      </c>
    </row>
    <row r="65" spans="1:11" x14ac:dyDescent="0.25">
      <c r="A65" s="102"/>
      <c r="B65" s="102"/>
      <c r="C65" s="102"/>
      <c r="D65" s="102">
        <v>3223</v>
      </c>
      <c r="E65" s="192" t="s">
        <v>167</v>
      </c>
      <c r="F65" s="306">
        <v>17900.7</v>
      </c>
      <c r="G65" s="306"/>
      <c r="H65" s="306"/>
      <c r="I65" s="306">
        <v>18973.98</v>
      </c>
      <c r="J65" s="122">
        <f t="shared" si="15"/>
        <v>105.99574318322746</v>
      </c>
      <c r="K65" s="403" t="e">
        <f t="shared" si="16"/>
        <v>#DIV/0!</v>
      </c>
    </row>
    <row r="66" spans="1:11" ht="26.25" x14ac:dyDescent="0.25">
      <c r="A66" s="102"/>
      <c r="B66" s="102"/>
      <c r="C66" s="102"/>
      <c r="D66" s="102">
        <v>3224</v>
      </c>
      <c r="E66" s="192" t="s">
        <v>168</v>
      </c>
      <c r="F66" s="306">
        <v>2961.43</v>
      </c>
      <c r="G66" s="306"/>
      <c r="H66" s="306"/>
      <c r="I66" s="306">
        <v>1854.25</v>
      </c>
      <c r="J66" s="122">
        <f t="shared" si="15"/>
        <v>62.613332072681104</v>
      </c>
      <c r="K66" s="403" t="e">
        <f t="shared" si="16"/>
        <v>#DIV/0!</v>
      </c>
    </row>
    <row r="67" spans="1:11" x14ac:dyDescent="0.25">
      <c r="A67" s="102"/>
      <c r="B67" s="102"/>
      <c r="C67" s="102"/>
      <c r="D67" s="102">
        <v>3225</v>
      </c>
      <c r="E67" s="192" t="s">
        <v>169</v>
      </c>
      <c r="F67" s="306">
        <v>467.07</v>
      </c>
      <c r="G67" s="306"/>
      <c r="H67" s="306"/>
      <c r="I67" s="306">
        <v>1131.3</v>
      </c>
      <c r="J67" s="122">
        <f t="shared" si="15"/>
        <v>242.21208812383583</v>
      </c>
      <c r="K67" s="403" t="e">
        <f t="shared" si="16"/>
        <v>#DIV/0!</v>
      </c>
    </row>
    <row r="68" spans="1:11" ht="26.25" x14ac:dyDescent="0.25">
      <c r="A68" s="102"/>
      <c r="B68" s="102"/>
      <c r="C68" s="102"/>
      <c r="D68" s="102">
        <v>3227</v>
      </c>
      <c r="E68" s="192" t="s">
        <v>170</v>
      </c>
      <c r="F68" s="306"/>
      <c r="G68" s="306"/>
      <c r="H68" s="306"/>
      <c r="I68" s="306">
        <v>325.64999999999998</v>
      </c>
      <c r="J68" s="122" t="e">
        <f t="shared" si="15"/>
        <v>#DIV/0!</v>
      </c>
      <c r="K68" s="403" t="e">
        <f t="shared" si="16"/>
        <v>#DIV/0!</v>
      </c>
    </row>
    <row r="69" spans="1:11" x14ac:dyDescent="0.25">
      <c r="A69" s="121"/>
      <c r="B69" s="121"/>
      <c r="C69" s="121">
        <v>323</v>
      </c>
      <c r="D69" s="121"/>
      <c r="E69" s="191" t="s">
        <v>171</v>
      </c>
      <c r="F69" s="305">
        <f>SUM(F70:F78)</f>
        <v>279796.75</v>
      </c>
      <c r="G69" s="305">
        <v>330616</v>
      </c>
      <c r="H69" s="305"/>
      <c r="I69" s="305">
        <f t="shared" ref="I69" si="23">SUM(I70:I78)</f>
        <v>328970.34000000003</v>
      </c>
      <c r="J69" s="121">
        <f t="shared" si="15"/>
        <v>117.57475381683311</v>
      </c>
      <c r="K69" s="403">
        <f t="shared" si="16"/>
        <v>99.502244295496894</v>
      </c>
    </row>
    <row r="70" spans="1:11" x14ac:dyDescent="0.25">
      <c r="A70" s="102"/>
      <c r="B70" s="102"/>
      <c r="C70" s="102"/>
      <c r="D70" s="102">
        <v>3231</v>
      </c>
      <c r="E70" s="192" t="s">
        <v>172</v>
      </c>
      <c r="F70" s="306">
        <v>224693.43</v>
      </c>
      <c r="G70" s="306"/>
      <c r="H70" s="306"/>
      <c r="I70" s="306">
        <v>253620.22</v>
      </c>
      <c r="J70" s="122">
        <f t="shared" si="15"/>
        <v>112.87389221838842</v>
      </c>
      <c r="K70" s="403" t="e">
        <f t="shared" si="16"/>
        <v>#DIV/0!</v>
      </c>
    </row>
    <row r="71" spans="1:11" ht="26.25" x14ac:dyDescent="0.25">
      <c r="A71" s="102"/>
      <c r="B71" s="102"/>
      <c r="C71" s="102"/>
      <c r="D71" s="102">
        <v>3232</v>
      </c>
      <c r="E71" s="192" t="s">
        <v>173</v>
      </c>
      <c r="F71" s="306">
        <v>25647.86</v>
      </c>
      <c r="G71" s="306"/>
      <c r="H71" s="306"/>
      <c r="I71" s="306">
        <v>40737.74</v>
      </c>
      <c r="J71" s="122">
        <f t="shared" si="15"/>
        <v>158.83485015903861</v>
      </c>
      <c r="K71" s="403" t="e">
        <f t="shared" si="16"/>
        <v>#DIV/0!</v>
      </c>
    </row>
    <row r="72" spans="1:11" x14ac:dyDescent="0.25">
      <c r="A72" s="102"/>
      <c r="B72" s="102"/>
      <c r="C72" s="102"/>
      <c r="D72" s="102">
        <v>3233</v>
      </c>
      <c r="E72" s="192" t="s">
        <v>174</v>
      </c>
      <c r="F72" s="306">
        <v>127.44</v>
      </c>
      <c r="G72" s="306"/>
      <c r="H72" s="306"/>
      <c r="I72" s="306">
        <v>63.72</v>
      </c>
      <c r="J72" s="122">
        <f t="shared" si="15"/>
        <v>50</v>
      </c>
      <c r="K72" s="403" t="e">
        <f t="shared" si="16"/>
        <v>#DIV/0!</v>
      </c>
    </row>
    <row r="73" spans="1:11" x14ac:dyDescent="0.25">
      <c r="A73" s="102"/>
      <c r="B73" s="102"/>
      <c r="C73" s="102"/>
      <c r="D73" s="102">
        <v>3234</v>
      </c>
      <c r="E73" s="192" t="s">
        <v>175</v>
      </c>
      <c r="F73" s="306">
        <v>9371.1</v>
      </c>
      <c r="G73" s="306"/>
      <c r="H73" s="306"/>
      <c r="I73" s="306">
        <v>10382.120000000001</v>
      </c>
      <c r="J73" s="122">
        <f t="shared" si="15"/>
        <v>110.78870143312952</v>
      </c>
      <c r="K73" s="403" t="e">
        <f t="shared" si="16"/>
        <v>#DIV/0!</v>
      </c>
    </row>
    <row r="74" spans="1:11" x14ac:dyDescent="0.25">
      <c r="A74" s="102"/>
      <c r="B74" s="102"/>
      <c r="C74" s="102"/>
      <c r="D74" s="102">
        <v>3235</v>
      </c>
      <c r="E74" s="192" t="s">
        <v>176</v>
      </c>
      <c r="F74" s="306"/>
      <c r="G74" s="306"/>
      <c r="H74" s="306"/>
      <c r="I74" s="306"/>
      <c r="J74" s="122" t="e">
        <f t="shared" si="15"/>
        <v>#DIV/0!</v>
      </c>
      <c r="K74" s="403" t="e">
        <f t="shared" si="16"/>
        <v>#DIV/0!</v>
      </c>
    </row>
    <row r="75" spans="1:11" x14ac:dyDescent="0.25">
      <c r="A75" s="102"/>
      <c r="B75" s="102"/>
      <c r="C75" s="102"/>
      <c r="D75" s="102">
        <v>3236</v>
      </c>
      <c r="E75" s="192" t="s">
        <v>177</v>
      </c>
      <c r="F75" s="306">
        <v>2601.9499999999998</v>
      </c>
      <c r="G75" s="306"/>
      <c r="H75" s="306"/>
      <c r="I75" s="306">
        <v>3943.26</v>
      </c>
      <c r="J75" s="122">
        <f t="shared" si="15"/>
        <v>151.55018351620902</v>
      </c>
      <c r="K75" s="403" t="e">
        <f t="shared" si="16"/>
        <v>#DIV/0!</v>
      </c>
    </row>
    <row r="76" spans="1:11" x14ac:dyDescent="0.25">
      <c r="A76" s="102"/>
      <c r="B76" s="102"/>
      <c r="C76" s="102"/>
      <c r="D76" s="102">
        <v>3237</v>
      </c>
      <c r="E76" s="192" t="s">
        <v>178</v>
      </c>
      <c r="F76" s="306">
        <v>1707.06</v>
      </c>
      <c r="G76" s="306"/>
      <c r="H76" s="306"/>
      <c r="I76" s="306">
        <v>428.98</v>
      </c>
      <c r="J76" s="122">
        <f t="shared" si="15"/>
        <v>25.129755251719331</v>
      </c>
      <c r="K76" s="403" t="e">
        <f t="shared" si="16"/>
        <v>#DIV/0!</v>
      </c>
    </row>
    <row r="77" spans="1:11" x14ac:dyDescent="0.25">
      <c r="A77" s="102"/>
      <c r="B77" s="102"/>
      <c r="C77" s="102"/>
      <c r="D77" s="102">
        <v>3238</v>
      </c>
      <c r="E77" s="192" t="s">
        <v>179</v>
      </c>
      <c r="F77" s="306">
        <v>4870.32</v>
      </c>
      <c r="G77" s="306"/>
      <c r="H77" s="306"/>
      <c r="I77" s="306">
        <v>5083.3999999999996</v>
      </c>
      <c r="J77" s="122">
        <f t="shared" si="15"/>
        <v>104.37507186386111</v>
      </c>
      <c r="K77" s="403" t="e">
        <f t="shared" si="16"/>
        <v>#DIV/0!</v>
      </c>
    </row>
    <row r="78" spans="1:11" x14ac:dyDescent="0.25">
      <c r="A78" s="102"/>
      <c r="B78" s="102"/>
      <c r="C78" s="102"/>
      <c r="D78" s="102">
        <v>3239</v>
      </c>
      <c r="E78" s="192" t="s">
        <v>180</v>
      </c>
      <c r="F78" s="306">
        <v>10777.59</v>
      </c>
      <c r="G78" s="306"/>
      <c r="H78" s="306"/>
      <c r="I78" s="306">
        <v>14710.9</v>
      </c>
      <c r="J78" s="122">
        <f t="shared" si="15"/>
        <v>136.49526471131301</v>
      </c>
      <c r="K78" s="403" t="e">
        <f t="shared" si="16"/>
        <v>#DIV/0!</v>
      </c>
    </row>
    <row r="79" spans="1:11" ht="26.25" x14ac:dyDescent="0.25">
      <c r="A79" s="121"/>
      <c r="B79" s="121"/>
      <c r="C79" s="121">
        <v>324</v>
      </c>
      <c r="D79" s="121"/>
      <c r="E79" s="191" t="s">
        <v>226</v>
      </c>
      <c r="F79" s="305">
        <f>SUM(F80)</f>
        <v>6355.51</v>
      </c>
      <c r="G79" s="305">
        <v>9300</v>
      </c>
      <c r="H79" s="305"/>
      <c r="I79" s="305">
        <f t="shared" ref="I79" si="24">SUM(I80)</f>
        <v>5880.03</v>
      </c>
      <c r="J79" s="121">
        <f t="shared" si="15"/>
        <v>92.518617703378638</v>
      </c>
      <c r="K79" s="403">
        <f t="shared" si="16"/>
        <v>63.226129032258058</v>
      </c>
    </row>
    <row r="80" spans="1:11" ht="26.25" x14ac:dyDescent="0.25">
      <c r="A80" s="122"/>
      <c r="B80" s="122"/>
      <c r="C80" s="122"/>
      <c r="D80" s="122">
        <v>3241</v>
      </c>
      <c r="E80" s="233" t="s">
        <v>226</v>
      </c>
      <c r="F80" s="307">
        <v>6355.51</v>
      </c>
      <c r="G80" s="307"/>
      <c r="H80" s="307"/>
      <c r="I80" s="307">
        <v>5880.03</v>
      </c>
      <c r="J80" s="122">
        <f t="shared" si="15"/>
        <v>92.518617703378638</v>
      </c>
      <c r="K80" s="403" t="e">
        <f t="shared" si="16"/>
        <v>#DIV/0!</v>
      </c>
    </row>
    <row r="81" spans="1:11" ht="26.25" x14ac:dyDescent="0.25">
      <c r="A81" s="121"/>
      <c r="B81" s="121"/>
      <c r="C81" s="121">
        <v>329</v>
      </c>
      <c r="D81" s="121"/>
      <c r="E81" s="191" t="s">
        <v>181</v>
      </c>
      <c r="F81" s="305">
        <f>SUM(F82:F88)</f>
        <v>10571.21</v>
      </c>
      <c r="G81" s="305">
        <v>10800</v>
      </c>
      <c r="H81" s="305"/>
      <c r="I81" s="305">
        <f t="shared" ref="I81" si="25">SUM(I82:I88)</f>
        <v>10405.029999999999</v>
      </c>
      <c r="J81" s="121">
        <f t="shared" si="15"/>
        <v>98.427994524751654</v>
      </c>
      <c r="K81" s="403">
        <f t="shared" si="16"/>
        <v>96.342870370370363</v>
      </c>
    </row>
    <row r="82" spans="1:11" ht="26.25" x14ac:dyDescent="0.25">
      <c r="A82" s="102"/>
      <c r="B82" s="102"/>
      <c r="C82" s="102"/>
      <c r="D82" s="102">
        <v>3291</v>
      </c>
      <c r="E82" s="192" t="s">
        <v>182</v>
      </c>
      <c r="F82" s="306"/>
      <c r="G82" s="306"/>
      <c r="H82" s="306"/>
      <c r="I82" s="306"/>
      <c r="J82" s="122" t="e">
        <f t="shared" si="15"/>
        <v>#DIV/0!</v>
      </c>
      <c r="K82" s="403" t="e">
        <f t="shared" si="16"/>
        <v>#DIV/0!</v>
      </c>
    </row>
    <row r="83" spans="1:11" x14ac:dyDescent="0.25">
      <c r="A83" s="102"/>
      <c r="B83" s="102"/>
      <c r="C83" s="102"/>
      <c r="D83" s="102">
        <v>3292</v>
      </c>
      <c r="E83" s="192" t="s">
        <v>183</v>
      </c>
      <c r="F83" s="306">
        <v>2124.56</v>
      </c>
      <c r="G83" s="306"/>
      <c r="H83" s="306"/>
      <c r="I83" s="306">
        <v>2327.2399999999998</v>
      </c>
      <c r="J83" s="122">
        <f t="shared" si="15"/>
        <v>109.53985766464585</v>
      </c>
      <c r="K83" s="403" t="e">
        <f t="shared" si="16"/>
        <v>#DIV/0!</v>
      </c>
    </row>
    <row r="84" spans="1:11" x14ac:dyDescent="0.25">
      <c r="A84" s="102"/>
      <c r="B84" s="102"/>
      <c r="C84" s="102"/>
      <c r="D84" s="102">
        <v>3293</v>
      </c>
      <c r="E84" s="192" t="s">
        <v>184</v>
      </c>
      <c r="F84" s="306"/>
      <c r="G84" s="306"/>
      <c r="H84" s="306"/>
      <c r="I84" s="306"/>
      <c r="J84" s="122" t="e">
        <f t="shared" si="15"/>
        <v>#DIV/0!</v>
      </c>
      <c r="K84" s="403" t="e">
        <f t="shared" si="16"/>
        <v>#DIV/0!</v>
      </c>
    </row>
    <row r="85" spans="1:11" x14ac:dyDescent="0.25">
      <c r="A85" s="102"/>
      <c r="B85" s="102"/>
      <c r="C85" s="102"/>
      <c r="D85" s="102">
        <v>3294</v>
      </c>
      <c r="E85" s="192" t="s">
        <v>185</v>
      </c>
      <c r="F85" s="306">
        <v>53.09</v>
      </c>
      <c r="G85" s="306"/>
      <c r="H85" s="306"/>
      <c r="I85" s="306">
        <v>25</v>
      </c>
      <c r="J85" s="122">
        <f t="shared" si="15"/>
        <v>47.089847428894331</v>
      </c>
      <c r="K85" s="403" t="e">
        <f t="shared" si="16"/>
        <v>#DIV/0!</v>
      </c>
    </row>
    <row r="86" spans="1:11" x14ac:dyDescent="0.25">
      <c r="A86" s="102"/>
      <c r="B86" s="102"/>
      <c r="C86" s="102"/>
      <c r="D86" s="102">
        <v>3295</v>
      </c>
      <c r="E86" s="192" t="s">
        <v>186</v>
      </c>
      <c r="F86" s="306">
        <v>3741.58</v>
      </c>
      <c r="G86" s="306"/>
      <c r="H86" s="306"/>
      <c r="I86" s="306">
        <v>3726.81</v>
      </c>
      <c r="J86" s="122">
        <f t="shared" si="15"/>
        <v>99.605246981221839</v>
      </c>
      <c r="K86" s="403" t="e">
        <f t="shared" si="16"/>
        <v>#DIV/0!</v>
      </c>
    </row>
    <row r="87" spans="1:11" x14ac:dyDescent="0.25">
      <c r="A87" s="102"/>
      <c r="B87" s="102"/>
      <c r="C87" s="102"/>
      <c r="D87" s="102">
        <v>3296</v>
      </c>
      <c r="E87" s="192" t="s">
        <v>187</v>
      </c>
      <c r="F87" s="306">
        <v>380.98</v>
      </c>
      <c r="G87" s="306"/>
      <c r="H87" s="306"/>
      <c r="I87" s="306"/>
      <c r="J87" s="122">
        <f t="shared" si="15"/>
        <v>0</v>
      </c>
      <c r="K87" s="403" t="e">
        <f t="shared" si="16"/>
        <v>#DIV/0!</v>
      </c>
    </row>
    <row r="88" spans="1:11" ht="26.25" x14ac:dyDescent="0.25">
      <c r="A88" s="102"/>
      <c r="B88" s="102"/>
      <c r="C88" s="102"/>
      <c r="D88" s="102">
        <v>3299</v>
      </c>
      <c r="E88" s="192" t="s">
        <v>181</v>
      </c>
      <c r="F88" s="306">
        <v>4271</v>
      </c>
      <c r="G88" s="306"/>
      <c r="H88" s="306"/>
      <c r="I88" s="306">
        <v>4325.9799999999996</v>
      </c>
      <c r="J88" s="122">
        <f t="shared" si="15"/>
        <v>101.28728634980098</v>
      </c>
      <c r="K88" s="403" t="e">
        <f t="shared" si="16"/>
        <v>#DIV/0!</v>
      </c>
    </row>
    <row r="89" spans="1:11" x14ac:dyDescent="0.25">
      <c r="A89" s="120"/>
      <c r="B89" s="120">
        <v>34</v>
      </c>
      <c r="C89" s="120"/>
      <c r="D89" s="120"/>
      <c r="E89" s="190" t="s">
        <v>48</v>
      </c>
      <c r="F89" s="304">
        <f>SUM(F90)</f>
        <v>802.69</v>
      </c>
      <c r="G89" s="304">
        <f t="shared" ref="G89:I89" si="26">SUM(G90)</f>
        <v>1250</v>
      </c>
      <c r="H89" s="304">
        <f t="shared" si="26"/>
        <v>0</v>
      </c>
      <c r="I89" s="304">
        <f t="shared" si="26"/>
        <v>1143.24</v>
      </c>
      <c r="J89" s="120">
        <f t="shared" si="15"/>
        <v>142.42609226475972</v>
      </c>
      <c r="K89" s="404">
        <f t="shared" si="16"/>
        <v>91.459199999999996</v>
      </c>
    </row>
    <row r="90" spans="1:11" x14ac:dyDescent="0.25">
      <c r="A90" s="121"/>
      <c r="B90" s="121"/>
      <c r="C90" s="121">
        <v>343</v>
      </c>
      <c r="D90" s="121"/>
      <c r="E90" s="191" t="s">
        <v>205</v>
      </c>
      <c r="F90" s="305">
        <f>SUM(F91:F94)</f>
        <v>802.69</v>
      </c>
      <c r="G90" s="305">
        <v>1250</v>
      </c>
      <c r="H90" s="305"/>
      <c r="I90" s="305">
        <f t="shared" ref="I90" si="27">SUM(I91:I94)</f>
        <v>1143.24</v>
      </c>
      <c r="J90" s="121">
        <f t="shared" si="15"/>
        <v>142.42609226475972</v>
      </c>
      <c r="K90" s="403">
        <f t="shared" si="16"/>
        <v>91.459199999999996</v>
      </c>
    </row>
    <row r="91" spans="1:11" ht="26.25" x14ac:dyDescent="0.25">
      <c r="A91" s="102"/>
      <c r="B91" s="102"/>
      <c r="C91" s="102"/>
      <c r="D91" s="102">
        <v>3431</v>
      </c>
      <c r="E91" s="192" t="s">
        <v>188</v>
      </c>
      <c r="F91" s="306">
        <v>777.75</v>
      </c>
      <c r="G91" s="306"/>
      <c r="H91" s="306"/>
      <c r="I91" s="306">
        <v>1141.8800000000001</v>
      </c>
      <c r="J91" s="122">
        <f t="shared" si="15"/>
        <v>146.81838637094182</v>
      </c>
      <c r="K91" s="403" t="e">
        <f t="shared" si="16"/>
        <v>#DIV/0!</v>
      </c>
    </row>
    <row r="92" spans="1:11" ht="26.25" x14ac:dyDescent="0.25">
      <c r="A92" s="102"/>
      <c r="B92" s="102"/>
      <c r="C92" s="102"/>
      <c r="D92" s="102">
        <v>3432</v>
      </c>
      <c r="E92" s="192" t="s">
        <v>189</v>
      </c>
      <c r="F92" s="306"/>
      <c r="G92" s="306"/>
      <c r="H92" s="306"/>
      <c r="I92" s="306"/>
      <c r="J92" s="122" t="e">
        <f t="shared" si="15"/>
        <v>#DIV/0!</v>
      </c>
      <c r="K92" s="403" t="e">
        <f t="shared" si="16"/>
        <v>#DIV/0!</v>
      </c>
    </row>
    <row r="93" spans="1:11" x14ac:dyDescent="0.25">
      <c r="A93" s="102"/>
      <c r="B93" s="102"/>
      <c r="C93" s="102"/>
      <c r="D93" s="102">
        <v>3433</v>
      </c>
      <c r="E93" s="192" t="s">
        <v>190</v>
      </c>
      <c r="F93" s="306">
        <v>24.94</v>
      </c>
      <c r="G93" s="306"/>
      <c r="H93" s="306"/>
      <c r="I93" s="306">
        <v>1.36</v>
      </c>
      <c r="J93" s="122">
        <f t="shared" si="15"/>
        <v>5.4530874097834801</v>
      </c>
      <c r="K93" s="403" t="e">
        <f t="shared" si="16"/>
        <v>#DIV/0!</v>
      </c>
    </row>
    <row r="94" spans="1:11" ht="26.25" x14ac:dyDescent="0.25">
      <c r="A94" s="102"/>
      <c r="B94" s="102"/>
      <c r="C94" s="102"/>
      <c r="D94" s="102">
        <v>3434</v>
      </c>
      <c r="E94" s="192" t="s">
        <v>191</v>
      </c>
      <c r="F94" s="306"/>
      <c r="G94" s="306"/>
      <c r="H94" s="306"/>
      <c r="I94" s="306"/>
      <c r="J94" s="122" t="e">
        <f t="shared" si="15"/>
        <v>#DIV/0!</v>
      </c>
      <c r="K94" s="403" t="e">
        <f t="shared" si="16"/>
        <v>#DIV/0!</v>
      </c>
    </row>
    <row r="95" spans="1:11" ht="39" x14ac:dyDescent="0.25">
      <c r="A95" s="120"/>
      <c r="B95" s="120">
        <v>37</v>
      </c>
      <c r="C95" s="120"/>
      <c r="D95" s="120"/>
      <c r="E95" s="190" t="s">
        <v>46</v>
      </c>
      <c r="F95" s="304">
        <f>SUM(F96)</f>
        <v>33442.06</v>
      </c>
      <c r="G95" s="304">
        <f t="shared" ref="G95:I95" si="28">SUM(G96)</f>
        <v>38875</v>
      </c>
      <c r="H95" s="304">
        <f t="shared" si="28"/>
        <v>0</v>
      </c>
      <c r="I95" s="304">
        <f t="shared" si="28"/>
        <v>38875.620000000003</v>
      </c>
      <c r="J95" s="120">
        <f t="shared" si="15"/>
        <v>116.24768330659059</v>
      </c>
      <c r="K95" s="404">
        <f t="shared" si="16"/>
        <v>100.00159485530547</v>
      </c>
    </row>
    <row r="96" spans="1:11" ht="26.25" x14ac:dyDescent="0.25">
      <c r="A96" s="121"/>
      <c r="B96" s="121"/>
      <c r="C96" s="121">
        <v>372</v>
      </c>
      <c r="D96" s="121"/>
      <c r="E96" s="191" t="s">
        <v>207</v>
      </c>
      <c r="F96" s="305">
        <f>SUM(F97)</f>
        <v>33442.06</v>
      </c>
      <c r="G96" s="305">
        <v>38875</v>
      </c>
      <c r="H96" s="305"/>
      <c r="I96" s="305">
        <f t="shared" ref="I96" si="29">SUM(I97)</f>
        <v>38875.620000000003</v>
      </c>
      <c r="J96" s="121">
        <f t="shared" si="15"/>
        <v>116.24768330659059</v>
      </c>
      <c r="K96" s="403">
        <f t="shared" si="16"/>
        <v>100.00159485530547</v>
      </c>
    </row>
    <row r="97" spans="1:13" ht="26.25" x14ac:dyDescent="0.25">
      <c r="A97" s="102"/>
      <c r="B97" s="102"/>
      <c r="C97" s="102"/>
      <c r="D97" s="102">
        <v>3722</v>
      </c>
      <c r="E97" s="192" t="s">
        <v>206</v>
      </c>
      <c r="F97" s="306">
        <v>33442.06</v>
      </c>
      <c r="G97" s="306"/>
      <c r="H97" s="306"/>
      <c r="I97" s="306">
        <v>38875.620000000003</v>
      </c>
      <c r="J97" s="122">
        <f t="shared" si="15"/>
        <v>116.24768330659059</v>
      </c>
      <c r="K97" s="403" t="e">
        <f t="shared" si="16"/>
        <v>#DIV/0!</v>
      </c>
    </row>
    <row r="98" spans="1:13" x14ac:dyDescent="0.25">
      <c r="A98" s="120"/>
      <c r="B98" s="120">
        <v>38</v>
      </c>
      <c r="C98" s="120"/>
      <c r="D98" s="120"/>
      <c r="E98" s="190" t="s">
        <v>49</v>
      </c>
      <c r="F98" s="304">
        <f>SUM(F99)</f>
        <v>660.08</v>
      </c>
      <c r="G98" s="304">
        <f t="shared" ref="G98:I98" si="30">SUM(G99)</f>
        <v>673</v>
      </c>
      <c r="H98" s="304">
        <f t="shared" si="30"/>
        <v>0</v>
      </c>
      <c r="I98" s="304">
        <f t="shared" si="30"/>
        <v>672.58</v>
      </c>
      <c r="J98" s="120">
        <f t="shared" si="15"/>
        <v>101.89370985335111</v>
      </c>
      <c r="K98" s="403">
        <f t="shared" si="16"/>
        <v>99.937592867756322</v>
      </c>
    </row>
    <row r="99" spans="1:13" x14ac:dyDescent="0.25">
      <c r="A99" s="121"/>
      <c r="B99" s="121"/>
      <c r="C99" s="121">
        <v>381</v>
      </c>
      <c r="D99" s="121"/>
      <c r="E99" s="191" t="s">
        <v>146</v>
      </c>
      <c r="F99" s="305">
        <f>SUM(F100)</f>
        <v>660.08</v>
      </c>
      <c r="G99" s="305">
        <v>673</v>
      </c>
      <c r="H99" s="305"/>
      <c r="I99" s="305">
        <f t="shared" ref="I99" si="31">SUM(I100)</f>
        <v>672.58</v>
      </c>
      <c r="J99" s="121">
        <f t="shared" si="15"/>
        <v>101.89370985335111</v>
      </c>
      <c r="K99" s="403">
        <f t="shared" si="16"/>
        <v>99.937592867756322</v>
      </c>
    </row>
    <row r="100" spans="1:13" x14ac:dyDescent="0.25">
      <c r="A100" s="102"/>
      <c r="B100" s="102"/>
      <c r="C100" s="102"/>
      <c r="D100" s="102">
        <v>3812</v>
      </c>
      <c r="E100" s="192" t="s">
        <v>192</v>
      </c>
      <c r="F100" s="306">
        <v>660.08</v>
      </c>
      <c r="G100" s="306"/>
      <c r="H100" s="306"/>
      <c r="I100" s="306">
        <v>672.58</v>
      </c>
      <c r="J100" s="122">
        <f t="shared" si="15"/>
        <v>101.89370985335111</v>
      </c>
      <c r="K100" s="403" t="e">
        <f t="shared" si="16"/>
        <v>#DIV/0!</v>
      </c>
    </row>
    <row r="101" spans="1:13" ht="26.25" x14ac:dyDescent="0.25">
      <c r="A101" s="119">
        <v>4</v>
      </c>
      <c r="B101" s="119"/>
      <c r="C101" s="119"/>
      <c r="D101" s="119"/>
      <c r="E101" s="193" t="s">
        <v>8</v>
      </c>
      <c r="F101" s="308">
        <f>SUM(F102+F112)</f>
        <v>219733.54</v>
      </c>
      <c r="G101" s="308">
        <f>SUM(G102+G112)</f>
        <v>43354</v>
      </c>
      <c r="H101" s="308">
        <f t="shared" ref="H101:I101" si="32">SUM(H102+H112)</f>
        <v>0</v>
      </c>
      <c r="I101" s="308">
        <f t="shared" si="32"/>
        <v>42940.34</v>
      </c>
      <c r="J101" s="119">
        <f t="shared" si="15"/>
        <v>19.542005285128521</v>
      </c>
      <c r="K101" s="119">
        <f t="shared" si="16"/>
        <v>99.045855053743594</v>
      </c>
    </row>
    <row r="102" spans="1:13" ht="26.25" x14ac:dyDescent="0.25">
      <c r="A102" s="120"/>
      <c r="B102" s="120">
        <v>42</v>
      </c>
      <c r="C102" s="120"/>
      <c r="D102" s="120"/>
      <c r="E102" s="190" t="s">
        <v>22</v>
      </c>
      <c r="F102" s="304">
        <f>SUM(F103+F110)</f>
        <v>1520.79</v>
      </c>
      <c r="G102" s="304">
        <f t="shared" ref="G102:I102" si="33">SUM(G103+G110)</f>
        <v>10229</v>
      </c>
      <c r="H102" s="304">
        <f t="shared" si="33"/>
        <v>0</v>
      </c>
      <c r="I102" s="304">
        <f t="shared" si="33"/>
        <v>9815.34</v>
      </c>
      <c r="J102" s="120">
        <f t="shared" si="15"/>
        <v>645.41060895981695</v>
      </c>
      <c r="K102" s="404">
        <f t="shared" si="16"/>
        <v>95.956007429856299</v>
      </c>
    </row>
    <row r="103" spans="1:13" x14ac:dyDescent="0.25">
      <c r="A103" s="121"/>
      <c r="B103" s="121"/>
      <c r="C103" s="121">
        <v>422</v>
      </c>
      <c r="D103" s="121"/>
      <c r="E103" s="191" t="s">
        <v>193</v>
      </c>
      <c r="F103" s="305">
        <f>SUM(F104+F105+F106+F107+F108+F109)</f>
        <v>283.88</v>
      </c>
      <c r="G103" s="305">
        <v>8405</v>
      </c>
      <c r="H103" s="305"/>
      <c r="I103" s="305">
        <f t="shared" ref="I103" si="34">SUM(I104:I109)</f>
        <v>7604.64</v>
      </c>
      <c r="J103" s="122">
        <f t="shared" si="15"/>
        <v>2678.822037480626</v>
      </c>
      <c r="K103" s="403">
        <f t="shared" si="16"/>
        <v>90.477572873289716</v>
      </c>
    </row>
    <row r="104" spans="1:13" x14ac:dyDescent="0.25">
      <c r="A104" s="102"/>
      <c r="B104" s="102"/>
      <c r="C104" s="102"/>
      <c r="D104" s="102">
        <v>4221</v>
      </c>
      <c r="E104" s="192" t="s">
        <v>219</v>
      </c>
      <c r="F104" s="306">
        <v>283.88</v>
      </c>
      <c r="G104" s="306"/>
      <c r="H104" s="306"/>
      <c r="I104" s="306">
        <v>1528.39</v>
      </c>
      <c r="J104" s="122">
        <f t="shared" si="15"/>
        <v>538.39298295054255</v>
      </c>
      <c r="K104" s="403" t="e">
        <f t="shared" si="16"/>
        <v>#DIV/0!</v>
      </c>
    </row>
    <row r="105" spans="1:13" x14ac:dyDescent="0.25">
      <c r="A105" s="102"/>
      <c r="B105" s="102"/>
      <c r="C105" s="102"/>
      <c r="D105" s="102">
        <v>4222</v>
      </c>
      <c r="E105" s="192" t="s">
        <v>194</v>
      </c>
      <c r="F105" s="306"/>
      <c r="G105" s="306"/>
      <c r="H105" s="306"/>
      <c r="I105" s="306"/>
      <c r="J105" s="122" t="e">
        <f t="shared" si="15"/>
        <v>#DIV/0!</v>
      </c>
      <c r="K105" s="403" t="e">
        <f t="shared" si="16"/>
        <v>#DIV/0!</v>
      </c>
      <c r="M105" s="103"/>
    </row>
    <row r="106" spans="1:13" x14ac:dyDescent="0.25">
      <c r="A106" s="102"/>
      <c r="B106" s="102"/>
      <c r="C106" s="102"/>
      <c r="D106" s="102">
        <v>4223</v>
      </c>
      <c r="E106" s="192" t="s">
        <v>195</v>
      </c>
      <c r="F106" s="306"/>
      <c r="G106" s="306"/>
      <c r="H106" s="306"/>
      <c r="I106" s="306">
        <v>253.75</v>
      </c>
      <c r="J106" s="122" t="e">
        <f t="shared" si="15"/>
        <v>#DIV/0!</v>
      </c>
      <c r="K106" s="403" t="e">
        <f t="shared" si="16"/>
        <v>#DIV/0!</v>
      </c>
    </row>
    <row r="107" spans="1:13" x14ac:dyDescent="0.25">
      <c r="A107" s="102"/>
      <c r="B107" s="102"/>
      <c r="C107" s="102"/>
      <c r="D107" s="102">
        <v>4225</v>
      </c>
      <c r="E107" s="192" t="s">
        <v>196</v>
      </c>
      <c r="F107" s="306"/>
      <c r="G107" s="306"/>
      <c r="H107" s="306"/>
      <c r="I107" s="306"/>
      <c r="J107" s="122" t="e">
        <f t="shared" si="15"/>
        <v>#DIV/0!</v>
      </c>
      <c r="K107" s="403" t="e">
        <f t="shared" si="16"/>
        <v>#DIV/0!</v>
      </c>
    </row>
    <row r="108" spans="1:13" x14ac:dyDescent="0.25">
      <c r="A108" s="102"/>
      <c r="B108" s="102"/>
      <c r="C108" s="102"/>
      <c r="D108" s="102">
        <v>4226</v>
      </c>
      <c r="E108" s="192" t="s">
        <v>197</v>
      </c>
      <c r="F108" s="306"/>
      <c r="G108" s="306"/>
      <c r="H108" s="306"/>
      <c r="I108" s="306"/>
      <c r="J108" s="122" t="e">
        <f t="shared" si="15"/>
        <v>#DIV/0!</v>
      </c>
      <c r="K108" s="403" t="e">
        <f t="shared" si="16"/>
        <v>#DIV/0!</v>
      </c>
    </row>
    <row r="109" spans="1:13" ht="26.25" x14ac:dyDescent="0.25">
      <c r="A109" s="102"/>
      <c r="B109" s="102"/>
      <c r="C109" s="102"/>
      <c r="D109" s="102">
        <v>4227</v>
      </c>
      <c r="E109" s="192" t="s">
        <v>198</v>
      </c>
      <c r="F109" s="306"/>
      <c r="G109" s="306"/>
      <c r="H109" s="306"/>
      <c r="I109" s="306">
        <v>5822.5</v>
      </c>
      <c r="J109" s="122" t="e">
        <f t="shared" si="15"/>
        <v>#DIV/0!</v>
      </c>
      <c r="K109" s="403" t="e">
        <f t="shared" ref="K109:K114" si="35">SUM(I109/G109*100)</f>
        <v>#DIV/0!</v>
      </c>
    </row>
    <row r="110" spans="1:13" ht="26.25" x14ac:dyDescent="0.25">
      <c r="A110" s="121"/>
      <c r="B110" s="121"/>
      <c r="C110" s="121">
        <v>424</v>
      </c>
      <c r="D110" s="121"/>
      <c r="E110" s="191" t="s">
        <v>199</v>
      </c>
      <c r="F110" s="305">
        <f>SUM(F111)</f>
        <v>1236.9100000000001</v>
      </c>
      <c r="G110" s="305">
        <v>1824</v>
      </c>
      <c r="H110" s="305"/>
      <c r="I110" s="305">
        <f t="shared" ref="I110" si="36">SUM(I111)</f>
        <v>2210.6999999999998</v>
      </c>
      <c r="J110" s="122">
        <f t="shared" si="15"/>
        <v>178.72763580211978</v>
      </c>
      <c r="K110" s="403">
        <f t="shared" si="35"/>
        <v>121.20065789473684</v>
      </c>
    </row>
    <row r="111" spans="1:13" x14ac:dyDescent="0.25">
      <c r="A111" s="102"/>
      <c r="B111" s="102"/>
      <c r="C111" s="102"/>
      <c r="D111" s="102">
        <v>4241</v>
      </c>
      <c r="E111" s="194" t="s">
        <v>200</v>
      </c>
      <c r="F111" s="306">
        <v>1236.9100000000001</v>
      </c>
      <c r="G111" s="306"/>
      <c r="H111" s="306"/>
      <c r="I111" s="306">
        <v>2210.6999999999998</v>
      </c>
      <c r="J111" s="122">
        <f t="shared" si="15"/>
        <v>178.72763580211978</v>
      </c>
      <c r="K111" s="403" t="e">
        <f t="shared" si="35"/>
        <v>#DIV/0!</v>
      </c>
    </row>
    <row r="112" spans="1:13" ht="26.25" x14ac:dyDescent="0.25">
      <c r="A112" s="244"/>
      <c r="B112" s="244"/>
      <c r="C112" s="244">
        <v>45</v>
      </c>
      <c r="D112" s="244"/>
      <c r="E112" s="245" t="s">
        <v>235</v>
      </c>
      <c r="F112" s="309">
        <f>SUM(F113)</f>
        <v>218212.75</v>
      </c>
      <c r="G112" s="309">
        <f t="shared" ref="G112:I113" si="37">SUM(G113)</f>
        <v>33125</v>
      </c>
      <c r="H112" s="309">
        <f t="shared" si="37"/>
        <v>0</v>
      </c>
      <c r="I112" s="309">
        <f t="shared" si="37"/>
        <v>33125</v>
      </c>
      <c r="J112" s="244">
        <f t="shared" ref="J112:J114" si="38">SUM(I112/F112*100)</f>
        <v>15.180139565630332</v>
      </c>
      <c r="K112" s="405">
        <f t="shared" si="35"/>
        <v>100</v>
      </c>
    </row>
    <row r="113" spans="1:11" ht="26.25" x14ac:dyDescent="0.25">
      <c r="A113" s="121"/>
      <c r="B113" s="121"/>
      <c r="C113" s="121">
        <v>451</v>
      </c>
      <c r="D113" s="121"/>
      <c r="E113" s="191" t="s">
        <v>231</v>
      </c>
      <c r="F113" s="305">
        <f>SUM(F114)</f>
        <v>218212.75</v>
      </c>
      <c r="G113" s="305">
        <v>33125</v>
      </c>
      <c r="H113" s="305"/>
      <c r="I113" s="305">
        <f t="shared" si="37"/>
        <v>33125</v>
      </c>
      <c r="J113" s="122">
        <f t="shared" si="38"/>
        <v>15.180139565630332</v>
      </c>
      <c r="K113" s="403">
        <f t="shared" si="35"/>
        <v>100</v>
      </c>
    </row>
    <row r="114" spans="1:11" ht="26.25" x14ac:dyDescent="0.25">
      <c r="A114" s="102"/>
      <c r="B114" s="102"/>
      <c r="C114" s="102"/>
      <c r="D114" s="102">
        <v>4511</v>
      </c>
      <c r="E114" s="233" t="s">
        <v>231</v>
      </c>
      <c r="F114" s="306">
        <v>218212.75</v>
      </c>
      <c r="G114" s="306"/>
      <c r="H114" s="306"/>
      <c r="I114" s="306">
        <v>33125</v>
      </c>
      <c r="J114" s="122">
        <f t="shared" si="38"/>
        <v>15.180139565630332</v>
      </c>
      <c r="K114" s="403" t="e">
        <f t="shared" si="35"/>
        <v>#DIV/0!</v>
      </c>
    </row>
    <row r="115" spans="1:11" x14ac:dyDescent="0.25">
      <c r="A115" s="102"/>
      <c r="B115" s="102"/>
      <c r="C115" s="102"/>
      <c r="D115" s="102"/>
      <c r="E115" s="194"/>
      <c r="F115" s="306"/>
      <c r="G115" s="306"/>
      <c r="H115" s="306"/>
      <c r="I115" s="306"/>
      <c r="J115" s="122"/>
      <c r="K115" s="122"/>
    </row>
  </sheetData>
  <mergeCells count="4">
    <mergeCell ref="A3:H3"/>
    <mergeCell ref="A5:H5"/>
    <mergeCell ref="A7:H7"/>
    <mergeCell ref="A1:K1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workbookViewId="0">
      <selection activeCell="S35" sqref="S35"/>
    </sheetView>
  </sheetViews>
  <sheetFormatPr defaultRowHeight="15" x14ac:dyDescent="0.25"/>
  <cols>
    <col min="1" max="5" width="25.28515625" customWidth="1"/>
    <col min="6" max="6" width="15.28515625" customWidth="1"/>
    <col min="7" max="7" width="14.140625" customWidth="1"/>
  </cols>
  <sheetData>
    <row r="1" spans="1:10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452"/>
      <c r="B3" s="452"/>
      <c r="C3" s="452"/>
      <c r="D3" s="452"/>
      <c r="E3" s="452"/>
      <c r="F3" s="452"/>
      <c r="G3" s="58"/>
    </row>
    <row r="4" spans="1:10" ht="18" x14ac:dyDescent="0.25">
      <c r="B4" s="4"/>
      <c r="C4" s="4"/>
      <c r="D4" s="4"/>
      <c r="E4" s="5"/>
      <c r="F4" s="5"/>
      <c r="G4" s="5"/>
    </row>
    <row r="5" spans="1:10" ht="18" customHeight="1" x14ac:dyDescent="0.25">
      <c r="A5" s="452"/>
      <c r="B5" s="452"/>
      <c r="C5" s="452"/>
      <c r="D5" s="452"/>
      <c r="E5" s="452"/>
      <c r="F5" s="452"/>
      <c r="G5" s="58"/>
    </row>
    <row r="6" spans="1:10" ht="18" x14ac:dyDescent="0.25">
      <c r="A6" s="4"/>
      <c r="B6" s="4"/>
      <c r="C6" s="4"/>
      <c r="D6" s="4"/>
      <c r="E6" s="5"/>
      <c r="F6" s="5"/>
      <c r="G6" s="5"/>
    </row>
    <row r="7" spans="1:10" ht="15.75" customHeight="1" x14ac:dyDescent="0.25">
      <c r="A7" s="452" t="s">
        <v>123</v>
      </c>
      <c r="B7" s="452"/>
      <c r="C7" s="452"/>
      <c r="D7" s="452"/>
      <c r="E7" s="452"/>
      <c r="F7" s="452"/>
      <c r="G7" s="58"/>
    </row>
    <row r="8" spans="1:10" ht="18" x14ac:dyDescent="0.25">
      <c r="A8" s="4"/>
      <c r="B8" s="4"/>
      <c r="C8" s="4"/>
      <c r="D8" s="4"/>
      <c r="E8" s="5"/>
      <c r="F8" s="5"/>
      <c r="G8" s="5"/>
    </row>
    <row r="9" spans="1:10" ht="25.5" x14ac:dyDescent="0.25">
      <c r="A9" s="3" t="s">
        <v>31</v>
      </c>
      <c r="B9" s="3" t="s">
        <v>284</v>
      </c>
      <c r="C9" s="3" t="s">
        <v>271</v>
      </c>
      <c r="D9" s="3" t="s">
        <v>272</v>
      </c>
      <c r="E9" s="3" t="s">
        <v>285</v>
      </c>
      <c r="F9" s="3" t="s">
        <v>136</v>
      </c>
      <c r="G9" s="3" t="s">
        <v>264</v>
      </c>
    </row>
    <row r="10" spans="1:10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0" x14ac:dyDescent="0.25">
      <c r="A11" s="48" t="s">
        <v>0</v>
      </c>
      <c r="B11" s="310">
        <f>SUM(B12+B14+B16+B19+B23)</f>
        <v>1682475.34</v>
      </c>
      <c r="C11" s="311">
        <f>SUM(C12+C14+C16+C19+C23)</f>
        <v>2005172</v>
      </c>
      <c r="D11" s="311">
        <f>SUM(D12+D14+D16+D19+D23)</f>
        <v>0</v>
      </c>
      <c r="E11" s="311">
        <f>SUM(E12+E14+E16+E19+E23)</f>
        <v>1868158.2599999998</v>
      </c>
      <c r="F11" s="44">
        <f>SUM(E11/B11*100)</f>
        <v>111.03629370282478</v>
      </c>
      <c r="G11" s="44">
        <f>SUM(E11/C11*100)</f>
        <v>93.16698318149264</v>
      </c>
    </row>
    <row r="12" spans="1:10" x14ac:dyDescent="0.25">
      <c r="A12" s="41" t="s">
        <v>33</v>
      </c>
      <c r="B12" s="312">
        <f>SUM(B13)</f>
        <v>72874.73</v>
      </c>
      <c r="C12" s="301">
        <f>SUM(C13)</f>
        <v>95016</v>
      </c>
      <c r="D12" s="301">
        <f>SUM(D13)</f>
        <v>0</v>
      </c>
      <c r="E12" s="301">
        <f>SUM(E13)</f>
        <v>85890.73</v>
      </c>
      <c r="F12" s="83">
        <f t="shared" ref="F12:F25" si="0">SUM(E12/B12*100)</f>
        <v>117.86078658541857</v>
      </c>
      <c r="G12" s="84">
        <f t="shared" ref="G12:G25" si="1">SUM(E12/C12*100)</f>
        <v>90.396070135556116</v>
      </c>
    </row>
    <row r="13" spans="1:10" x14ac:dyDescent="0.25">
      <c r="A13" s="34" t="s">
        <v>34</v>
      </c>
      <c r="B13" s="313">
        <v>72874.73</v>
      </c>
      <c r="C13" s="287">
        <v>95016</v>
      </c>
      <c r="D13" s="287"/>
      <c r="E13" s="287">
        <v>85890.73</v>
      </c>
      <c r="F13" s="86">
        <f t="shared" si="0"/>
        <v>117.86078658541857</v>
      </c>
      <c r="G13" s="84">
        <f t="shared" si="1"/>
        <v>90.396070135556116</v>
      </c>
    </row>
    <row r="14" spans="1:10" x14ac:dyDescent="0.25">
      <c r="A14" s="41" t="s">
        <v>35</v>
      </c>
      <c r="B14" s="314">
        <f>SUM(B15)</f>
        <v>17417.02</v>
      </c>
      <c r="C14" s="301">
        <f>SUM(C15)</f>
        <v>24542</v>
      </c>
      <c r="D14" s="301">
        <f>SUM(D15)</f>
        <v>0</v>
      </c>
      <c r="E14" s="301">
        <f>SUM(E15)</f>
        <v>21410.18</v>
      </c>
      <c r="F14" s="83">
        <f t="shared" si="0"/>
        <v>122.92676933252646</v>
      </c>
      <c r="G14" s="84">
        <f t="shared" si="1"/>
        <v>87.238937331920781</v>
      </c>
    </row>
    <row r="15" spans="1:10" x14ac:dyDescent="0.25">
      <c r="A15" s="20" t="s">
        <v>54</v>
      </c>
      <c r="B15" s="313">
        <v>17417.02</v>
      </c>
      <c r="C15" s="287">
        <v>24542</v>
      </c>
      <c r="D15" s="287"/>
      <c r="E15" s="287">
        <v>21410.18</v>
      </c>
      <c r="F15" s="86">
        <f t="shared" si="0"/>
        <v>122.92676933252646</v>
      </c>
      <c r="G15" s="84">
        <f t="shared" si="1"/>
        <v>87.238937331920781</v>
      </c>
    </row>
    <row r="16" spans="1:10" ht="25.5" x14ac:dyDescent="0.25">
      <c r="A16" s="39" t="s">
        <v>32</v>
      </c>
      <c r="B16" s="312">
        <f>SUM(B17+B18)</f>
        <v>353027</v>
      </c>
      <c r="C16" s="301">
        <f>SUM(C17+C18)</f>
        <v>350452</v>
      </c>
      <c r="D16" s="301">
        <f>SUM(D17+D18)</f>
        <v>0</v>
      </c>
      <c r="E16" s="301">
        <f>SUM(E17+E18)</f>
        <v>350519.13</v>
      </c>
      <c r="F16" s="83">
        <f t="shared" si="0"/>
        <v>99.289609576604619</v>
      </c>
      <c r="G16" s="84">
        <f t="shared" si="1"/>
        <v>100.0191552623469</v>
      </c>
    </row>
    <row r="17" spans="1:12" ht="38.25" x14ac:dyDescent="0.25">
      <c r="A17" s="36" t="s">
        <v>111</v>
      </c>
      <c r="B17" s="313">
        <v>16491</v>
      </c>
      <c r="C17" s="287">
        <v>18617</v>
      </c>
      <c r="D17" s="287"/>
      <c r="E17" s="287">
        <v>18693.63</v>
      </c>
      <c r="F17" s="86">
        <f t="shared" si="0"/>
        <v>113.35655812261234</v>
      </c>
      <c r="G17" s="84">
        <f t="shared" si="1"/>
        <v>100.41161304184347</v>
      </c>
    </row>
    <row r="18" spans="1:12" x14ac:dyDescent="0.25">
      <c r="A18" s="36" t="s">
        <v>55</v>
      </c>
      <c r="B18" s="313">
        <v>336536</v>
      </c>
      <c r="C18" s="287">
        <v>331835</v>
      </c>
      <c r="D18" s="287"/>
      <c r="E18" s="287">
        <v>331825.5</v>
      </c>
      <c r="F18" s="86">
        <f t="shared" si="0"/>
        <v>98.600298333610667</v>
      </c>
      <c r="G18" s="84">
        <f t="shared" si="1"/>
        <v>99.997137131405665</v>
      </c>
    </row>
    <row r="19" spans="1:12" x14ac:dyDescent="0.25">
      <c r="A19" s="47" t="s">
        <v>56</v>
      </c>
      <c r="B19" s="312">
        <f>SUM(B20+B21+B22)</f>
        <v>1236442.5900000001</v>
      </c>
      <c r="C19" s="301">
        <f>SUM(C20:C22)</f>
        <v>1533812</v>
      </c>
      <c r="D19" s="301">
        <f>SUM(D20:D22)</f>
        <v>0</v>
      </c>
      <c r="E19" s="301">
        <f>SUM(E20+E21+E22)</f>
        <v>1410259.0799999998</v>
      </c>
      <c r="F19" s="83">
        <f t="shared" si="0"/>
        <v>114.05778896697498</v>
      </c>
      <c r="G19" s="84">
        <f t="shared" si="1"/>
        <v>91.944715519242251</v>
      </c>
      <c r="L19" s="82"/>
    </row>
    <row r="20" spans="1:12" x14ac:dyDescent="0.25">
      <c r="A20" s="36" t="s">
        <v>58</v>
      </c>
      <c r="B20" s="313">
        <v>13994</v>
      </c>
      <c r="C20" s="287">
        <v>30419</v>
      </c>
      <c r="D20" s="287"/>
      <c r="E20" s="287">
        <v>29659.69</v>
      </c>
      <c r="F20" s="86">
        <f t="shared" si="0"/>
        <v>211.94576246962984</v>
      </c>
      <c r="G20" s="84">
        <f t="shared" si="1"/>
        <v>97.503829843190104</v>
      </c>
      <c r="L20" s="87"/>
    </row>
    <row r="21" spans="1:12" x14ac:dyDescent="0.25">
      <c r="A21" s="36" t="s">
        <v>57</v>
      </c>
      <c r="B21" s="313">
        <v>24470.97</v>
      </c>
      <c r="C21" s="287">
        <v>19782</v>
      </c>
      <c r="D21" s="287"/>
      <c r="E21" s="287">
        <v>19394.990000000002</v>
      </c>
      <c r="F21" s="86">
        <f t="shared" si="0"/>
        <v>79.257136108621779</v>
      </c>
      <c r="G21" s="84">
        <f t="shared" si="1"/>
        <v>98.04362551814782</v>
      </c>
    </row>
    <row r="22" spans="1:12" ht="25.5" x14ac:dyDescent="0.25">
      <c r="A22" s="36" t="s">
        <v>59</v>
      </c>
      <c r="B22" s="313">
        <v>1197977.6200000001</v>
      </c>
      <c r="C22" s="287">
        <v>1483611</v>
      </c>
      <c r="D22" s="287"/>
      <c r="E22" s="287">
        <v>1361204.4</v>
      </c>
      <c r="F22" s="86">
        <f t="shared" si="0"/>
        <v>113.62519443393273</v>
      </c>
      <c r="G22" s="84">
        <f t="shared" si="1"/>
        <v>91.749414098439544</v>
      </c>
      <c r="I22" s="87"/>
    </row>
    <row r="23" spans="1:12" x14ac:dyDescent="0.25">
      <c r="A23" s="47" t="s">
        <v>112</v>
      </c>
      <c r="B23" s="312">
        <f>SUM(B24+B25)</f>
        <v>2714</v>
      </c>
      <c r="C23" s="301">
        <f>SUM(C24+C25)</f>
        <v>1350</v>
      </c>
      <c r="D23" s="301">
        <f>SUM(D24+D25)</f>
        <v>0</v>
      </c>
      <c r="E23" s="301">
        <f>SUM(E24+E25)</f>
        <v>79.14</v>
      </c>
      <c r="F23" s="83">
        <f t="shared" si="0"/>
        <v>2.9159911569638908</v>
      </c>
      <c r="G23" s="84">
        <f t="shared" si="1"/>
        <v>5.862222222222222</v>
      </c>
      <c r="K23" s="87"/>
    </row>
    <row r="24" spans="1:12" ht="25.5" x14ac:dyDescent="0.25">
      <c r="A24" s="36" t="s">
        <v>113</v>
      </c>
      <c r="B24" s="313">
        <v>2645</v>
      </c>
      <c r="C24" s="287">
        <v>1260</v>
      </c>
      <c r="D24" s="287"/>
      <c r="E24" s="287"/>
      <c r="F24" s="86">
        <f t="shared" si="0"/>
        <v>0</v>
      </c>
      <c r="G24" s="84">
        <f t="shared" si="1"/>
        <v>0</v>
      </c>
    </row>
    <row r="25" spans="1:12" x14ac:dyDescent="0.25">
      <c r="A25" s="10" t="s">
        <v>240</v>
      </c>
      <c r="B25" s="313">
        <v>69</v>
      </c>
      <c r="C25" s="287">
        <v>90</v>
      </c>
      <c r="D25" s="287"/>
      <c r="E25" s="287">
        <v>79.14</v>
      </c>
      <c r="F25" s="8">
        <f t="shared" si="0"/>
        <v>114.69565217391305</v>
      </c>
      <c r="G25" s="84">
        <f t="shared" si="1"/>
        <v>87.933333333333337</v>
      </c>
    </row>
    <row r="27" spans="1:12" ht="15.75" customHeight="1" x14ac:dyDescent="0.25">
      <c r="A27" s="452" t="s">
        <v>124</v>
      </c>
      <c r="B27" s="452"/>
      <c r="C27" s="452"/>
      <c r="D27" s="452"/>
      <c r="E27" s="452"/>
      <c r="F27" s="452"/>
      <c r="G27" s="58"/>
    </row>
    <row r="28" spans="1:12" ht="18" x14ac:dyDescent="0.25">
      <c r="A28" s="4"/>
      <c r="B28" s="4"/>
      <c r="C28" s="4"/>
      <c r="D28" s="4"/>
      <c r="E28" s="5"/>
      <c r="F28" s="5"/>
      <c r="G28" s="5"/>
    </row>
    <row r="29" spans="1:12" ht="25.5" x14ac:dyDescent="0.25">
      <c r="A29" s="16" t="s">
        <v>31</v>
      </c>
      <c r="B29" s="315" t="s">
        <v>120</v>
      </c>
      <c r="C29" s="316" t="s">
        <v>274</v>
      </c>
      <c r="D29" s="316" t="s">
        <v>275</v>
      </c>
      <c r="E29" s="316" t="s">
        <v>276</v>
      </c>
      <c r="F29" s="16" t="s">
        <v>121</v>
      </c>
      <c r="G29" s="16" t="s">
        <v>265</v>
      </c>
    </row>
    <row r="30" spans="1:12" x14ac:dyDescent="0.25">
      <c r="A30" s="76">
        <v>1</v>
      </c>
      <c r="B30" s="339">
        <v>2</v>
      </c>
      <c r="C30" s="340">
        <v>3</v>
      </c>
      <c r="D30" s="340">
        <v>4</v>
      </c>
      <c r="E30" s="340">
        <v>5</v>
      </c>
      <c r="F30" s="76">
        <v>6</v>
      </c>
      <c r="G30" s="76">
        <v>7</v>
      </c>
    </row>
    <row r="31" spans="1:12" x14ac:dyDescent="0.25">
      <c r="A31" s="48" t="s">
        <v>1</v>
      </c>
      <c r="B31" s="317">
        <f>SUM(B32+B34+B36+B39+B43)</f>
        <v>1684879.26</v>
      </c>
      <c r="C31" s="318">
        <f>SUM(C32+C34+C36+C39+C43)</f>
        <v>2005172</v>
      </c>
      <c r="D31" s="318">
        <f>SUM(D32+D34+D36+D39+D43)</f>
        <v>0</v>
      </c>
      <c r="E31" s="318">
        <f>SUM(E32+E34+E36+E39+E43)</f>
        <v>1863613.1599999997</v>
      </c>
      <c r="F31" s="44">
        <f>SUM(E31/B31*100)</f>
        <v>110.60811324842351</v>
      </c>
      <c r="G31" s="44">
        <f>SUM(E31/C31*100)</f>
        <v>92.940314347098379</v>
      </c>
    </row>
    <row r="32" spans="1:12" ht="15.75" customHeight="1" x14ac:dyDescent="0.25">
      <c r="A32" s="41" t="s">
        <v>33</v>
      </c>
      <c r="B32" s="319">
        <f>SUM(B33)</f>
        <v>72874.73</v>
      </c>
      <c r="C32" s="320">
        <f>SUM(C33)</f>
        <v>95016</v>
      </c>
      <c r="D32" s="320">
        <f>SUM(D33)</f>
        <v>0</v>
      </c>
      <c r="E32" s="320">
        <f>SUM(E33)</f>
        <v>85890.73</v>
      </c>
      <c r="F32" s="85">
        <f t="shared" ref="F32:F45" si="2">SUM(E32/B32*100)</f>
        <v>117.86078658541857</v>
      </c>
      <c r="G32" s="84">
        <f t="shared" ref="G32:G45" si="3">SUM(E32/C32*100)</f>
        <v>90.396070135556116</v>
      </c>
    </row>
    <row r="33" spans="1:10" x14ac:dyDescent="0.25">
      <c r="A33" s="34" t="s">
        <v>34</v>
      </c>
      <c r="B33" s="321">
        <v>72874.73</v>
      </c>
      <c r="C33" s="322">
        <v>95016</v>
      </c>
      <c r="D33" s="322"/>
      <c r="E33" s="322">
        <v>85890.73</v>
      </c>
      <c r="F33" s="86">
        <f t="shared" si="2"/>
        <v>117.86078658541857</v>
      </c>
      <c r="G33" s="84">
        <f t="shared" si="3"/>
        <v>90.396070135556116</v>
      </c>
    </row>
    <row r="34" spans="1:10" x14ac:dyDescent="0.25">
      <c r="A34" s="41" t="s">
        <v>35</v>
      </c>
      <c r="B34" s="323">
        <f>SUM(B35)</f>
        <v>16234.34</v>
      </c>
      <c r="C34" s="324">
        <f>SUM(C35)</f>
        <v>24542</v>
      </c>
      <c r="D34" s="324">
        <f>SUM(D35)</f>
        <v>0</v>
      </c>
      <c r="E34" s="324">
        <f>SUM(E35)</f>
        <v>20801.009999999998</v>
      </c>
      <c r="F34" s="83">
        <f t="shared" si="2"/>
        <v>128.12969298413114</v>
      </c>
      <c r="G34" s="84">
        <f t="shared" si="3"/>
        <v>84.756784288159068</v>
      </c>
    </row>
    <row r="35" spans="1:10" x14ac:dyDescent="0.25">
      <c r="A35" s="20" t="s">
        <v>54</v>
      </c>
      <c r="B35" s="321">
        <v>16234.34</v>
      </c>
      <c r="C35" s="322">
        <v>24542</v>
      </c>
      <c r="D35" s="322"/>
      <c r="E35" s="322">
        <v>20801.009999999998</v>
      </c>
      <c r="F35" s="84">
        <f t="shared" si="2"/>
        <v>128.12969298413114</v>
      </c>
      <c r="G35" s="84">
        <f t="shared" si="3"/>
        <v>84.756784288159068</v>
      </c>
      <c r="I35" s="81"/>
      <c r="J35" s="82"/>
    </row>
    <row r="36" spans="1:10" ht="25.5" x14ac:dyDescent="0.25">
      <c r="A36" s="39" t="s">
        <v>32</v>
      </c>
      <c r="B36" s="323">
        <f>SUM(B37+B38)</f>
        <v>352858.91</v>
      </c>
      <c r="C36" s="324">
        <f>SUM(C37+C38)</f>
        <v>350452</v>
      </c>
      <c r="D36" s="324">
        <f>SUM(D37+D38)</f>
        <v>0</v>
      </c>
      <c r="E36" s="324">
        <f>SUM(E37+E38)</f>
        <v>350591.96</v>
      </c>
      <c r="F36" s="83">
        <f t="shared" si="2"/>
        <v>99.357547751876254</v>
      </c>
      <c r="G36" s="84">
        <f t="shared" si="3"/>
        <v>100.03993699565135</v>
      </c>
    </row>
    <row r="37" spans="1:10" ht="38.25" x14ac:dyDescent="0.25">
      <c r="A37" s="36" t="s">
        <v>111</v>
      </c>
      <c r="B37" s="321">
        <v>16322.36</v>
      </c>
      <c r="C37" s="322">
        <v>18617</v>
      </c>
      <c r="D37" s="322"/>
      <c r="E37" s="322">
        <v>18766.46</v>
      </c>
      <c r="F37" s="86">
        <f t="shared" si="2"/>
        <v>114.97393759235797</v>
      </c>
      <c r="G37" s="84">
        <f t="shared" si="3"/>
        <v>100.80281463178815</v>
      </c>
    </row>
    <row r="38" spans="1:10" x14ac:dyDescent="0.25">
      <c r="A38" s="36" t="s">
        <v>55</v>
      </c>
      <c r="B38" s="321">
        <v>336536.55</v>
      </c>
      <c r="C38" s="322">
        <v>331835</v>
      </c>
      <c r="D38" s="322"/>
      <c r="E38" s="322">
        <v>331825.5</v>
      </c>
      <c r="F38" s="86">
        <f t="shared" si="2"/>
        <v>98.600137191636392</v>
      </c>
      <c r="G38" s="84">
        <f t="shared" si="3"/>
        <v>99.997137131405665</v>
      </c>
    </row>
    <row r="39" spans="1:10" x14ac:dyDescent="0.25">
      <c r="A39" s="47" t="s">
        <v>56</v>
      </c>
      <c r="B39" s="323">
        <f>SUM(B40:B41:B42)</f>
        <v>1240357.55</v>
      </c>
      <c r="C39" s="324">
        <f>SUM(C40:C42)</f>
        <v>1533812</v>
      </c>
      <c r="D39" s="324">
        <f>SUM(D40:D42)</f>
        <v>0</v>
      </c>
      <c r="E39" s="324">
        <f>SUM(E40+E41+E42)</f>
        <v>1406090.3199999998</v>
      </c>
      <c r="F39" s="83">
        <f t="shared" si="2"/>
        <v>113.36169316661955</v>
      </c>
      <c r="G39" s="84">
        <f t="shared" si="3"/>
        <v>91.672924713067829</v>
      </c>
    </row>
    <row r="40" spans="1:10" x14ac:dyDescent="0.25">
      <c r="A40" s="36" t="s">
        <v>58</v>
      </c>
      <c r="B40" s="321">
        <v>14002.68</v>
      </c>
      <c r="C40" s="322">
        <v>30419</v>
      </c>
      <c r="D40" s="322"/>
      <c r="E40" s="322">
        <v>29659.69</v>
      </c>
      <c r="F40" s="86">
        <f t="shared" si="2"/>
        <v>211.81438124701845</v>
      </c>
      <c r="G40" s="84">
        <f t="shared" si="3"/>
        <v>97.503829843190104</v>
      </c>
    </row>
    <row r="41" spans="1:10" x14ac:dyDescent="0.25">
      <c r="A41" s="36" t="s">
        <v>57</v>
      </c>
      <c r="B41" s="321">
        <v>24453.34</v>
      </c>
      <c r="C41" s="322">
        <v>19782</v>
      </c>
      <c r="D41" s="322"/>
      <c r="E41" s="322">
        <v>19394.990000000002</v>
      </c>
      <c r="F41" s="86">
        <f t="shared" si="2"/>
        <v>79.314277722388852</v>
      </c>
      <c r="G41" s="84">
        <f t="shared" si="3"/>
        <v>98.04362551814782</v>
      </c>
    </row>
    <row r="42" spans="1:10" ht="25.5" x14ac:dyDescent="0.25">
      <c r="A42" s="36" t="s">
        <v>59</v>
      </c>
      <c r="B42" s="321">
        <v>1201901.53</v>
      </c>
      <c r="C42" s="322">
        <v>1483611</v>
      </c>
      <c r="D42" s="322"/>
      <c r="E42" s="322">
        <v>1357035.64</v>
      </c>
      <c r="F42" s="86">
        <f t="shared" si="2"/>
        <v>112.90738934328503</v>
      </c>
      <c r="G42" s="84">
        <f t="shared" si="3"/>
        <v>91.468426696755415</v>
      </c>
    </row>
    <row r="43" spans="1:10" x14ac:dyDescent="0.25">
      <c r="A43" s="47" t="s">
        <v>112</v>
      </c>
      <c r="B43" s="323">
        <f>SUM(B44+B45)</f>
        <v>2553.73</v>
      </c>
      <c r="C43" s="324">
        <f>SUM(C44+C45)</f>
        <v>1350</v>
      </c>
      <c r="D43" s="324">
        <f>SUM(D44)</f>
        <v>0</v>
      </c>
      <c r="E43" s="324">
        <f>SUM(E44+E45)</f>
        <v>239.14</v>
      </c>
      <c r="F43" s="83">
        <f t="shared" si="2"/>
        <v>9.3643415709569915</v>
      </c>
      <c r="G43" s="84">
        <f t="shared" si="3"/>
        <v>17.714074074074073</v>
      </c>
    </row>
    <row r="44" spans="1:10" ht="25.5" x14ac:dyDescent="0.25">
      <c r="A44" s="36" t="s">
        <v>113</v>
      </c>
      <c r="B44" s="321">
        <v>2485.09</v>
      </c>
      <c r="C44" s="322">
        <v>1260</v>
      </c>
      <c r="D44" s="322"/>
      <c r="E44" s="322">
        <v>160</v>
      </c>
      <c r="F44" s="86">
        <f t="shared" si="2"/>
        <v>6.4383986093058994</v>
      </c>
      <c r="G44" s="84">
        <f t="shared" si="3"/>
        <v>12.698412698412698</v>
      </c>
    </row>
    <row r="45" spans="1:10" x14ac:dyDescent="0.25">
      <c r="A45" s="10" t="s">
        <v>241</v>
      </c>
      <c r="B45" s="321">
        <v>68.64</v>
      </c>
      <c r="C45" s="322">
        <v>90</v>
      </c>
      <c r="D45" s="322"/>
      <c r="E45" s="322">
        <v>79.14</v>
      </c>
      <c r="F45" s="8">
        <f t="shared" si="2"/>
        <v>115.29720279720279</v>
      </c>
      <c r="G45" s="84">
        <f t="shared" si="3"/>
        <v>87.933333333333337</v>
      </c>
    </row>
  </sheetData>
  <mergeCells count="5">
    <mergeCell ref="A3:F3"/>
    <mergeCell ref="A5:F5"/>
    <mergeCell ref="A7:F7"/>
    <mergeCell ref="A27:F27"/>
    <mergeCell ref="A1:J1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G17" sqref="G17"/>
    </sheetView>
  </sheetViews>
  <sheetFormatPr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452"/>
      <c r="B3" s="452"/>
      <c r="C3" s="452"/>
      <c r="D3" s="452"/>
      <c r="E3" s="453"/>
      <c r="F3" s="453"/>
      <c r="G3" s="61"/>
    </row>
    <row r="4" spans="1:11" ht="18" x14ac:dyDescent="0.25">
      <c r="A4" s="4"/>
      <c r="B4" s="4"/>
      <c r="C4" s="4"/>
      <c r="D4" s="4"/>
      <c r="E4" s="5"/>
      <c r="F4" s="5"/>
      <c r="G4" s="5"/>
    </row>
    <row r="5" spans="1:11" ht="18" customHeight="1" x14ac:dyDescent="0.25">
      <c r="A5" s="452"/>
      <c r="B5" s="454"/>
      <c r="C5" s="454"/>
      <c r="D5" s="454"/>
      <c r="E5" s="454"/>
      <c r="F5" s="454"/>
      <c r="G5" s="59"/>
    </row>
    <row r="6" spans="1:11" ht="18" x14ac:dyDescent="0.25">
      <c r="A6" s="4"/>
      <c r="B6" s="4"/>
      <c r="C6" s="4"/>
      <c r="D6" s="4"/>
      <c r="E6" s="5"/>
      <c r="F6" s="5"/>
      <c r="G6" s="5"/>
    </row>
    <row r="7" spans="1:11" ht="15.75" x14ac:dyDescent="0.25">
      <c r="A7" s="452" t="s">
        <v>125</v>
      </c>
      <c r="B7" s="471"/>
      <c r="C7" s="471"/>
      <c r="D7" s="471"/>
      <c r="E7" s="471"/>
      <c r="F7" s="471"/>
      <c r="G7" s="62"/>
    </row>
    <row r="8" spans="1:11" ht="18" x14ac:dyDescent="0.25">
      <c r="A8" s="4"/>
      <c r="B8" s="4"/>
      <c r="C8" s="4"/>
      <c r="D8" s="4"/>
      <c r="E8" s="5"/>
      <c r="F8" s="5"/>
      <c r="G8" s="5"/>
    </row>
    <row r="9" spans="1:11" ht="25.5" x14ac:dyDescent="0.25">
      <c r="A9" s="3" t="s">
        <v>31</v>
      </c>
      <c r="B9" s="3" t="s">
        <v>284</v>
      </c>
      <c r="C9" s="3" t="s">
        <v>277</v>
      </c>
      <c r="D9" s="3" t="s">
        <v>272</v>
      </c>
      <c r="E9" s="3" t="s">
        <v>285</v>
      </c>
      <c r="F9" s="3" t="s">
        <v>135</v>
      </c>
      <c r="G9" s="3" t="s">
        <v>266</v>
      </c>
    </row>
    <row r="10" spans="1:11" s="87" customFormat="1" x14ac:dyDescent="0.25">
      <c r="A10" s="76">
        <v>1</v>
      </c>
      <c r="B10" s="77">
        <v>2</v>
      </c>
      <c r="C10" s="76">
        <v>3</v>
      </c>
      <c r="D10" s="76">
        <v>4</v>
      </c>
      <c r="E10" s="76">
        <v>5</v>
      </c>
      <c r="F10" s="76">
        <v>6</v>
      </c>
      <c r="G10" s="76">
        <v>7</v>
      </c>
    </row>
    <row r="11" spans="1:11" ht="15.75" customHeight="1" x14ac:dyDescent="0.25">
      <c r="A11" s="49" t="s">
        <v>9</v>
      </c>
      <c r="B11" s="325">
        <f>SUM(B12)</f>
        <v>1684879.26</v>
      </c>
      <c r="C11" s="282">
        <f>SUM(C12)</f>
        <v>2005172</v>
      </c>
      <c r="D11" s="282">
        <f>SUM(D12)</f>
        <v>0</v>
      </c>
      <c r="E11" s="282">
        <f>SUM(E12)</f>
        <v>1863613.1600000001</v>
      </c>
      <c r="F11" s="24">
        <f>SUM(E11/B11*100)</f>
        <v>110.60811324842352</v>
      </c>
      <c r="G11" s="24">
        <f>SUM(E11/B11*100)</f>
        <v>110.60811324842352</v>
      </c>
    </row>
    <row r="12" spans="1:11" ht="15.75" customHeight="1" x14ac:dyDescent="0.25">
      <c r="A12" s="90" t="s">
        <v>50</v>
      </c>
      <c r="B12" s="407">
        <f>SUM(B13:B15)</f>
        <v>1684879.26</v>
      </c>
      <c r="C12" s="289">
        <f>SUM(C13:C15)</f>
        <v>2005172</v>
      </c>
      <c r="D12" s="289">
        <f>SUM(D13:D15)</f>
        <v>0</v>
      </c>
      <c r="E12" s="289">
        <f>SUM(E13:E15)</f>
        <v>1863613.1600000001</v>
      </c>
      <c r="F12" s="406">
        <f t="shared" ref="F12:F15" si="0">SUM(E12/B12*100)</f>
        <v>110.60811324842352</v>
      </c>
      <c r="G12" s="406">
        <f t="shared" ref="G12:G15" si="1">SUM(E12/B12*100)</f>
        <v>110.60811324842352</v>
      </c>
    </row>
    <row r="13" spans="1:11" ht="25.5" x14ac:dyDescent="0.25">
      <c r="A13" s="14" t="s">
        <v>51</v>
      </c>
      <c r="B13" s="313">
        <v>1644820.27</v>
      </c>
      <c r="C13" s="287">
        <v>1954085</v>
      </c>
      <c r="D13" s="287"/>
      <c r="E13" s="287">
        <v>1822009.8</v>
      </c>
      <c r="F13" s="7">
        <f t="shared" si="0"/>
        <v>110.77257699408094</v>
      </c>
      <c r="G13" s="37">
        <f t="shared" si="1"/>
        <v>110.77257699408094</v>
      </c>
    </row>
    <row r="14" spans="1:11" x14ac:dyDescent="0.25">
      <c r="A14" s="13" t="s">
        <v>52</v>
      </c>
      <c r="B14" s="313">
        <v>4194.63</v>
      </c>
      <c r="C14" s="287">
        <v>6472</v>
      </c>
      <c r="D14" s="287"/>
      <c r="E14" s="287">
        <v>6471.57</v>
      </c>
      <c r="F14" s="7">
        <f t="shared" si="0"/>
        <v>154.28226089071023</v>
      </c>
      <c r="G14" s="37">
        <f t="shared" si="1"/>
        <v>154.28226089071023</v>
      </c>
    </row>
    <row r="15" spans="1:11" ht="25.5" x14ac:dyDescent="0.25">
      <c r="A15" s="12" t="s">
        <v>53</v>
      </c>
      <c r="B15" s="313">
        <v>35864.36</v>
      </c>
      <c r="C15" s="287">
        <v>44615</v>
      </c>
      <c r="D15" s="287"/>
      <c r="E15" s="287">
        <v>35131.79</v>
      </c>
      <c r="F15" s="7">
        <f t="shared" si="0"/>
        <v>97.957387222300923</v>
      </c>
      <c r="G15" s="37">
        <f t="shared" si="1"/>
        <v>97.957387222300923</v>
      </c>
    </row>
    <row r="16" spans="1:11" x14ac:dyDescent="0.25">
      <c r="A16" s="9"/>
      <c r="B16" s="6"/>
      <c r="C16" s="7"/>
      <c r="D16" s="7"/>
      <c r="E16" s="7"/>
      <c r="F16" s="8"/>
      <c r="G16" s="8"/>
    </row>
    <row r="17" spans="1:7" x14ac:dyDescent="0.25">
      <c r="A17" s="15"/>
      <c r="B17" s="6"/>
      <c r="C17" s="7"/>
      <c r="D17" s="7"/>
      <c r="E17" s="7"/>
      <c r="F17" s="8"/>
      <c r="G17" s="8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I14" sqref="I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452"/>
      <c r="B1" s="452"/>
      <c r="C1" s="452"/>
      <c r="D1" s="452"/>
      <c r="E1" s="452"/>
      <c r="F1" s="452"/>
      <c r="G1" s="452"/>
      <c r="H1" s="452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25">
      <c r="A3" s="452" t="s">
        <v>12</v>
      </c>
      <c r="B3" s="452"/>
      <c r="C3" s="452"/>
      <c r="D3" s="452"/>
      <c r="E3" s="452"/>
      <c r="F3" s="452"/>
      <c r="G3" s="452"/>
      <c r="H3" s="452"/>
    </row>
    <row r="4" spans="1:9" ht="18" x14ac:dyDescent="0.25">
      <c r="A4" s="4"/>
      <c r="B4" s="4"/>
      <c r="C4" s="4"/>
      <c r="D4" s="4"/>
      <c r="E4" s="4"/>
      <c r="F4" s="4"/>
      <c r="G4" s="5"/>
      <c r="H4" s="5"/>
    </row>
    <row r="5" spans="1:9" ht="18" customHeight="1" x14ac:dyDescent="0.25">
      <c r="A5" s="452" t="s">
        <v>37</v>
      </c>
      <c r="B5" s="452"/>
      <c r="C5" s="452"/>
      <c r="D5" s="452"/>
      <c r="E5" s="452"/>
      <c r="F5" s="452"/>
      <c r="G5" s="452"/>
      <c r="H5" s="452"/>
    </row>
    <row r="6" spans="1:9" ht="18" x14ac:dyDescent="0.25">
      <c r="A6" s="4"/>
      <c r="B6" s="4"/>
      <c r="C6" s="4"/>
      <c r="D6" s="4"/>
      <c r="E6" s="4"/>
      <c r="F6" s="4"/>
      <c r="G6" s="5"/>
      <c r="H6" s="5"/>
    </row>
    <row r="7" spans="1:9" ht="25.5" x14ac:dyDescent="0.25">
      <c r="A7" s="3" t="s">
        <v>2</v>
      </c>
      <c r="B7" s="89" t="s">
        <v>3</v>
      </c>
      <c r="C7" s="89" t="s">
        <v>23</v>
      </c>
      <c r="D7" s="3" t="s">
        <v>284</v>
      </c>
      <c r="E7" s="3" t="s">
        <v>271</v>
      </c>
      <c r="F7" s="3" t="s">
        <v>272</v>
      </c>
      <c r="G7" s="3" t="s">
        <v>285</v>
      </c>
      <c r="H7" s="3" t="s">
        <v>135</v>
      </c>
      <c r="I7" s="3" t="s">
        <v>234</v>
      </c>
    </row>
    <row r="8" spans="1:9" x14ac:dyDescent="0.25">
      <c r="A8" s="27"/>
      <c r="B8" s="28"/>
      <c r="C8" s="26" t="s">
        <v>39</v>
      </c>
      <c r="D8" s="28"/>
      <c r="E8" s="27"/>
      <c r="F8" s="27"/>
      <c r="G8" s="27"/>
      <c r="H8" s="27"/>
      <c r="I8" s="102"/>
    </row>
    <row r="9" spans="1:9" ht="25.5" x14ac:dyDescent="0.25">
      <c r="A9" s="9">
        <v>8</v>
      </c>
      <c r="B9" s="9"/>
      <c r="C9" s="9" t="s">
        <v>10</v>
      </c>
      <c r="D9" s="6"/>
      <c r="E9" s="7"/>
      <c r="F9" s="7"/>
      <c r="G9" s="7"/>
      <c r="H9" s="7"/>
      <c r="I9" s="102"/>
    </row>
    <row r="10" spans="1:9" x14ac:dyDescent="0.25">
      <c r="A10" s="9"/>
      <c r="B10" s="12">
        <v>84</v>
      </c>
      <c r="C10" s="12" t="s">
        <v>16</v>
      </c>
      <c r="D10" s="6"/>
      <c r="E10" s="7"/>
      <c r="F10" s="7"/>
      <c r="G10" s="7"/>
      <c r="H10" s="7"/>
      <c r="I10" s="102"/>
    </row>
    <row r="11" spans="1:9" x14ac:dyDescent="0.25">
      <c r="A11" s="9"/>
      <c r="B11" s="12"/>
      <c r="C11" s="29"/>
      <c r="D11" s="6"/>
      <c r="E11" s="7"/>
      <c r="F11" s="7"/>
      <c r="G11" s="7"/>
      <c r="H11" s="7"/>
      <c r="I11" s="102"/>
    </row>
    <row r="12" spans="1:9" x14ac:dyDescent="0.25">
      <c r="A12" s="9"/>
      <c r="B12" s="12"/>
      <c r="C12" s="26" t="s">
        <v>42</v>
      </c>
      <c r="D12" s="6"/>
      <c r="E12" s="7"/>
      <c r="F12" s="7"/>
      <c r="G12" s="7"/>
      <c r="H12" s="7"/>
      <c r="I12" s="102"/>
    </row>
    <row r="13" spans="1:9" ht="25.5" x14ac:dyDescent="0.25">
      <c r="A13" s="11">
        <v>5</v>
      </c>
      <c r="B13" s="11"/>
      <c r="C13" s="20" t="s">
        <v>11</v>
      </c>
      <c r="D13" s="6"/>
      <c r="E13" s="7"/>
      <c r="F13" s="7"/>
      <c r="G13" s="7"/>
      <c r="H13" s="7"/>
      <c r="I13" s="102"/>
    </row>
    <row r="14" spans="1:9" ht="25.5" x14ac:dyDescent="0.25">
      <c r="A14" s="12"/>
      <c r="B14" s="12">
        <v>54</v>
      </c>
      <c r="C14" s="21" t="s">
        <v>17</v>
      </c>
      <c r="D14" s="6"/>
      <c r="E14" s="7"/>
      <c r="F14" s="7"/>
      <c r="G14" s="7"/>
      <c r="H14" s="8"/>
      <c r="I14" s="10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activeCell="G8" sqref="G8"/>
    </sheetView>
  </sheetViews>
  <sheetFormatPr defaultRowHeight="15" x14ac:dyDescent="0.25"/>
  <cols>
    <col min="1" max="5" width="25.28515625" customWidth="1"/>
    <col min="6" max="6" width="16.28515625" customWidth="1"/>
    <col min="7" max="7" width="10.28515625" customWidth="1"/>
  </cols>
  <sheetData>
    <row r="1" spans="1:7" ht="42" customHeight="1" x14ac:dyDescent="0.25">
      <c r="A1" s="452"/>
      <c r="B1" s="452"/>
      <c r="C1" s="452"/>
      <c r="D1" s="452"/>
      <c r="E1" s="452"/>
      <c r="F1" s="452"/>
    </row>
    <row r="2" spans="1:7" ht="18" customHeight="1" x14ac:dyDescent="0.25">
      <c r="A2" s="4"/>
      <c r="B2" s="4"/>
      <c r="C2" s="4"/>
      <c r="D2" s="4"/>
      <c r="E2" s="4"/>
      <c r="F2" s="4"/>
    </row>
    <row r="3" spans="1:7" ht="15.75" customHeight="1" x14ac:dyDescent="0.25">
      <c r="A3" s="452" t="s">
        <v>12</v>
      </c>
      <c r="B3" s="452"/>
      <c r="C3" s="452"/>
      <c r="D3" s="452"/>
      <c r="E3" s="452"/>
      <c r="F3" s="452"/>
    </row>
    <row r="4" spans="1:7" ht="18" x14ac:dyDescent="0.25">
      <c r="A4" s="4"/>
      <c r="B4" s="4"/>
      <c r="C4" s="4"/>
      <c r="D4" s="4"/>
      <c r="E4" s="5"/>
      <c r="F4" s="5"/>
    </row>
    <row r="5" spans="1:7" ht="18" customHeight="1" x14ac:dyDescent="0.25">
      <c r="A5" s="452" t="s">
        <v>38</v>
      </c>
      <c r="B5" s="452"/>
      <c r="C5" s="452"/>
      <c r="D5" s="452"/>
      <c r="E5" s="452"/>
      <c r="F5" s="452"/>
    </row>
    <row r="6" spans="1:7" ht="18" x14ac:dyDescent="0.25">
      <c r="A6" s="4"/>
      <c r="B6" s="4"/>
      <c r="C6" s="4"/>
      <c r="D6" s="4"/>
      <c r="E6" s="5"/>
      <c r="F6" s="5"/>
    </row>
    <row r="7" spans="1:7" ht="25.5" x14ac:dyDescent="0.25">
      <c r="A7" s="89" t="s">
        <v>31</v>
      </c>
      <c r="B7" s="3" t="s">
        <v>284</v>
      </c>
      <c r="C7" s="3" t="s">
        <v>271</v>
      </c>
      <c r="D7" s="3" t="s">
        <v>272</v>
      </c>
      <c r="E7" s="3" t="s">
        <v>285</v>
      </c>
      <c r="F7" s="3" t="s">
        <v>135</v>
      </c>
      <c r="G7" s="3" t="s">
        <v>234</v>
      </c>
    </row>
    <row r="8" spans="1:7" x14ac:dyDescent="0.25">
      <c r="A8" s="9" t="s">
        <v>39</v>
      </c>
      <c r="B8" s="6"/>
      <c r="C8" s="7"/>
      <c r="D8" s="7"/>
      <c r="E8" s="7"/>
      <c r="F8" s="7"/>
      <c r="G8" s="102"/>
    </row>
    <row r="9" spans="1:7" ht="25.5" x14ac:dyDescent="0.25">
      <c r="A9" s="9" t="s">
        <v>40</v>
      </c>
      <c r="B9" s="6"/>
      <c r="C9" s="7"/>
      <c r="D9" s="7"/>
      <c r="E9" s="7"/>
      <c r="F9" s="7"/>
      <c r="G9" s="102"/>
    </row>
    <row r="10" spans="1:7" ht="25.5" x14ac:dyDescent="0.25">
      <c r="A10" s="14" t="s">
        <v>41</v>
      </c>
      <c r="B10" s="6"/>
      <c r="C10" s="7"/>
      <c r="D10" s="7"/>
      <c r="E10" s="7"/>
      <c r="F10" s="7"/>
      <c r="G10" s="102"/>
    </row>
    <row r="11" spans="1:7" x14ac:dyDescent="0.25">
      <c r="A11" s="14"/>
      <c r="B11" s="6"/>
      <c r="C11" s="7"/>
      <c r="D11" s="7"/>
      <c r="E11" s="7"/>
      <c r="F11" s="7"/>
      <c r="G11" s="102"/>
    </row>
    <row r="12" spans="1:7" x14ac:dyDescent="0.25">
      <c r="A12" s="9" t="s">
        <v>42</v>
      </c>
      <c r="B12" s="6"/>
      <c r="C12" s="7"/>
      <c r="D12" s="7"/>
      <c r="E12" s="7"/>
      <c r="F12" s="7"/>
      <c r="G12" s="102"/>
    </row>
    <row r="13" spans="1:7" x14ac:dyDescent="0.25">
      <c r="A13" s="20" t="s">
        <v>33</v>
      </c>
      <c r="B13" s="6"/>
      <c r="C13" s="7"/>
      <c r="D13" s="7"/>
      <c r="E13" s="7"/>
      <c r="F13" s="7"/>
      <c r="G13" s="102"/>
    </row>
    <row r="14" spans="1:7" x14ac:dyDescent="0.25">
      <c r="A14" s="10" t="s">
        <v>34</v>
      </c>
      <c r="B14" s="6"/>
      <c r="C14" s="7"/>
      <c r="D14" s="7"/>
      <c r="E14" s="7"/>
      <c r="F14" s="8"/>
      <c r="G14" s="102"/>
    </row>
    <row r="15" spans="1:7" x14ac:dyDescent="0.25">
      <c r="A15" s="20" t="s">
        <v>35</v>
      </c>
      <c r="B15" s="6"/>
      <c r="C15" s="7"/>
      <c r="D15" s="7"/>
      <c r="E15" s="7"/>
      <c r="F15" s="8"/>
      <c r="G15" s="102"/>
    </row>
    <row r="16" spans="1:7" x14ac:dyDescent="0.25">
      <c r="A16" s="10" t="s">
        <v>36</v>
      </c>
      <c r="B16" s="6"/>
      <c r="C16" s="7"/>
      <c r="D16" s="7"/>
      <c r="E16" s="7"/>
      <c r="F16" s="8"/>
      <c r="G16" s="10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11"/>
  <sheetViews>
    <sheetView zoomScaleNormal="100" workbookViewId="0">
      <selection activeCell="H390" sqref="H39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17.7109375" customWidth="1"/>
    <col min="10" max="10" width="17.7109375" style="82" customWidth="1"/>
  </cols>
  <sheetData>
    <row r="1" spans="1:11" ht="42" customHeight="1" x14ac:dyDescent="0.25">
      <c r="A1" s="452"/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  <c r="J2" s="345"/>
    </row>
    <row r="3" spans="1:11" ht="18" x14ac:dyDescent="0.25">
      <c r="A3" s="4"/>
      <c r="B3" s="4"/>
      <c r="C3" s="4"/>
      <c r="D3" s="4"/>
      <c r="E3" s="4"/>
      <c r="F3" s="58" t="s">
        <v>126</v>
      </c>
      <c r="G3" s="4"/>
      <c r="H3" s="5"/>
      <c r="I3" s="5"/>
      <c r="J3" s="345"/>
    </row>
    <row r="4" spans="1:11" ht="18" x14ac:dyDescent="0.25">
      <c r="A4" s="4"/>
      <c r="B4" s="4"/>
      <c r="C4" s="4"/>
      <c r="D4" s="4"/>
      <c r="E4" s="4"/>
      <c r="F4" s="58"/>
      <c r="G4" s="4"/>
      <c r="H4" s="5"/>
      <c r="I4" s="5"/>
      <c r="J4" s="345"/>
    </row>
    <row r="5" spans="1:11" ht="18" customHeight="1" x14ac:dyDescent="0.25">
      <c r="A5" s="452" t="s">
        <v>127</v>
      </c>
      <c r="B5" s="452"/>
      <c r="C5" s="452"/>
      <c r="D5" s="452"/>
      <c r="E5" s="452"/>
      <c r="F5" s="452"/>
      <c r="G5" s="452"/>
      <c r="H5" s="452"/>
      <c r="I5" s="452"/>
      <c r="J5" s="346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  <c r="J6" s="345"/>
    </row>
    <row r="7" spans="1:11" ht="25.5" x14ac:dyDescent="0.25">
      <c r="A7" s="486" t="s">
        <v>13</v>
      </c>
      <c r="B7" s="486"/>
      <c r="C7" s="486"/>
      <c r="D7" s="3" t="s">
        <v>14</v>
      </c>
      <c r="E7" s="3" t="s">
        <v>284</v>
      </c>
      <c r="F7" s="3" t="s">
        <v>271</v>
      </c>
      <c r="G7" s="3" t="s">
        <v>272</v>
      </c>
      <c r="H7" s="3" t="s">
        <v>285</v>
      </c>
      <c r="I7" s="3" t="s">
        <v>134</v>
      </c>
      <c r="J7" s="347" t="s">
        <v>258</v>
      </c>
    </row>
    <row r="8" spans="1:11" s="87" customFormat="1" x14ac:dyDescent="0.25">
      <c r="A8" s="154"/>
      <c r="B8" s="155"/>
      <c r="C8" s="156"/>
      <c r="D8" s="77">
        <v>1</v>
      </c>
      <c r="E8" s="76">
        <v>2</v>
      </c>
      <c r="F8" s="76">
        <v>3</v>
      </c>
      <c r="G8" s="76">
        <v>4</v>
      </c>
      <c r="H8" s="76">
        <v>5</v>
      </c>
      <c r="I8" s="76">
        <v>6</v>
      </c>
      <c r="J8" s="276">
        <v>7</v>
      </c>
    </row>
    <row r="9" spans="1:11" s="87" customFormat="1" ht="43.9" customHeight="1" x14ac:dyDescent="0.25">
      <c r="A9" s="161"/>
      <c r="B9" s="157" t="s">
        <v>243</v>
      </c>
      <c r="C9" s="158"/>
      <c r="D9" s="159" t="s">
        <v>242</v>
      </c>
      <c r="E9" s="341">
        <f>SUM(E10+E48+E193)</f>
        <v>1684879.2600000002</v>
      </c>
      <c r="F9" s="341">
        <f>SUM(F10+F48+F193)</f>
        <v>2005172</v>
      </c>
      <c r="G9" s="341">
        <f>SUM(G10+G48+G193)</f>
        <v>0</v>
      </c>
      <c r="H9" s="341">
        <f>SUM(H10+H48+H193)</f>
        <v>1863793.9</v>
      </c>
      <c r="I9" s="342">
        <f>SUM(H9/E9*100)</f>
        <v>110.61884042658343</v>
      </c>
      <c r="J9" s="342">
        <f>SUM(H9/F9*100)</f>
        <v>92.949328037694514</v>
      </c>
    </row>
    <row r="10" spans="1:11" ht="26.45" customHeight="1" x14ac:dyDescent="0.25">
      <c r="A10" s="484" t="s">
        <v>60</v>
      </c>
      <c r="B10" s="484"/>
      <c r="C10" s="484"/>
      <c r="D10" s="148" t="s">
        <v>61</v>
      </c>
      <c r="E10" s="326">
        <f>SUM(E11)</f>
        <v>35864.36</v>
      </c>
      <c r="F10" s="326">
        <f>SUM(F11+F384)</f>
        <v>46492</v>
      </c>
      <c r="G10" s="326">
        <f t="shared" ref="G10" si="0">SUM(G11)</f>
        <v>0</v>
      </c>
      <c r="H10" s="326">
        <f>SUM(H11+H384)</f>
        <v>37008.590000000004</v>
      </c>
      <c r="I10" s="274">
        <f t="shared" ref="I10:I85" si="1">SUM(H10/E10*100)</f>
        <v>103.1904375262796</v>
      </c>
      <c r="J10" s="349">
        <f t="shared" ref="J10:J85" si="2">SUM(H10/F10*100)</f>
        <v>79.602060569560365</v>
      </c>
    </row>
    <row r="11" spans="1:11" ht="26.45" customHeight="1" x14ac:dyDescent="0.25">
      <c r="A11" s="485" t="s">
        <v>62</v>
      </c>
      <c r="B11" s="485"/>
      <c r="C11" s="485"/>
      <c r="D11" s="48" t="s">
        <v>63</v>
      </c>
      <c r="E11" s="327">
        <f>SUM(E12+E24)</f>
        <v>35864.36</v>
      </c>
      <c r="F11" s="327">
        <f>SUM(F12+F24+F36+F400)</f>
        <v>44615</v>
      </c>
      <c r="G11" s="327">
        <f>SUM(G12+G24)</f>
        <v>0</v>
      </c>
      <c r="H11" s="327">
        <f>SUM(H12+H24+H36+ H400)</f>
        <v>35131.79</v>
      </c>
      <c r="I11" s="275">
        <f t="shared" si="1"/>
        <v>97.957387222300923</v>
      </c>
      <c r="J11" s="350">
        <f t="shared" si="2"/>
        <v>78.744346071948897</v>
      </c>
    </row>
    <row r="12" spans="1:11" ht="14.45" customHeight="1" x14ac:dyDescent="0.25">
      <c r="A12" s="479" t="s">
        <v>64</v>
      </c>
      <c r="B12" s="479"/>
      <c r="C12" s="479"/>
      <c r="D12" s="351" t="s">
        <v>65</v>
      </c>
      <c r="E12" s="352">
        <f>SUM(E13)</f>
        <v>11575.34</v>
      </c>
      <c r="F12" s="352">
        <f t="shared" ref="F12:H12" si="3">SUM(F13)</f>
        <v>17441</v>
      </c>
      <c r="G12" s="352">
        <f t="shared" si="3"/>
        <v>0</v>
      </c>
      <c r="H12" s="352">
        <f t="shared" si="3"/>
        <v>8344.9700000000012</v>
      </c>
      <c r="I12" s="160">
        <f t="shared" si="1"/>
        <v>72.092655593701792</v>
      </c>
      <c r="J12" s="342">
        <f t="shared" si="2"/>
        <v>47.846855111518842</v>
      </c>
    </row>
    <row r="13" spans="1:11" x14ac:dyDescent="0.25">
      <c r="A13" s="475">
        <v>3</v>
      </c>
      <c r="B13" s="475"/>
      <c r="C13" s="475"/>
      <c r="D13" s="153" t="s">
        <v>6</v>
      </c>
      <c r="E13" s="328">
        <f>SUM(E14+E21)</f>
        <v>11575.34</v>
      </c>
      <c r="F13" s="328">
        <f t="shared" ref="F13:H13" si="4">SUM(F14+F21)</f>
        <v>17441</v>
      </c>
      <c r="G13" s="328">
        <f t="shared" si="4"/>
        <v>0</v>
      </c>
      <c r="H13" s="328">
        <f t="shared" si="4"/>
        <v>8344.9700000000012</v>
      </c>
      <c r="I13" s="273">
        <f t="shared" si="1"/>
        <v>72.092655593701792</v>
      </c>
      <c r="J13" s="369">
        <f t="shared" si="2"/>
        <v>47.846855111518842</v>
      </c>
    </row>
    <row r="14" spans="1:11" x14ac:dyDescent="0.25">
      <c r="A14" s="476">
        <v>31</v>
      </c>
      <c r="B14" s="477"/>
      <c r="C14" s="478"/>
      <c r="D14" s="140" t="s">
        <v>7</v>
      </c>
      <c r="E14" s="329">
        <f>SUM(E15+E17+E19)</f>
        <v>11182.58</v>
      </c>
      <c r="F14" s="329">
        <f>SUM(F15+F17+F19)</f>
        <v>17034</v>
      </c>
      <c r="G14" s="329">
        <f t="shared" ref="G14:H14" si="5">SUM(G15+G17+G19)</f>
        <v>0</v>
      </c>
      <c r="H14" s="329">
        <f t="shared" si="5"/>
        <v>8155.4600000000009</v>
      </c>
      <c r="I14" s="272">
        <f t="shared" si="1"/>
        <v>72.930039400567679</v>
      </c>
      <c r="J14" s="368">
        <f t="shared" si="2"/>
        <v>47.877539039567928</v>
      </c>
    </row>
    <row r="15" spans="1:11" x14ac:dyDescent="0.25">
      <c r="A15" s="174">
        <v>311</v>
      </c>
      <c r="B15" s="175"/>
      <c r="C15" s="166"/>
      <c r="D15" s="166" t="s">
        <v>210</v>
      </c>
      <c r="E15" s="320">
        <f>SUM(E16)</f>
        <v>8494.68</v>
      </c>
      <c r="F15" s="320">
        <v>12759</v>
      </c>
      <c r="G15" s="320"/>
      <c r="H15" s="320">
        <f>SUM(H16)</f>
        <v>4696.1000000000004</v>
      </c>
      <c r="I15" s="276">
        <f t="shared" si="1"/>
        <v>55.282835845493885</v>
      </c>
      <c r="J15" s="348">
        <f t="shared" si="2"/>
        <v>36.806176032604441</v>
      </c>
    </row>
    <row r="16" spans="1:11" x14ac:dyDescent="0.25">
      <c r="A16" s="176">
        <v>3111</v>
      </c>
      <c r="B16" s="88"/>
      <c r="C16" s="167"/>
      <c r="D16" s="167" t="s">
        <v>154</v>
      </c>
      <c r="E16" s="322">
        <v>8494.68</v>
      </c>
      <c r="F16" s="322"/>
      <c r="G16" s="322"/>
      <c r="H16" s="322">
        <v>4696.1000000000004</v>
      </c>
      <c r="I16" s="76">
        <f t="shared" si="1"/>
        <v>55.282835845493885</v>
      </c>
      <c r="J16" s="348" t="e">
        <f t="shared" si="2"/>
        <v>#DIV/0!</v>
      </c>
    </row>
    <row r="17" spans="1:10" x14ac:dyDescent="0.25">
      <c r="A17" s="174">
        <v>312</v>
      </c>
      <c r="B17" s="175"/>
      <c r="C17" s="166"/>
      <c r="D17" s="166" t="s">
        <v>156</v>
      </c>
      <c r="E17" s="320">
        <f>SUM(E18)</f>
        <v>1286.25</v>
      </c>
      <c r="F17" s="320">
        <v>2165</v>
      </c>
      <c r="G17" s="320"/>
      <c r="H17" s="320">
        <f>SUM(H18)</f>
        <v>2164.46</v>
      </c>
      <c r="I17" s="276">
        <f>SUM(H17/E17*100)</f>
        <v>168.27677356656949</v>
      </c>
      <c r="J17" s="348">
        <f t="shared" si="2"/>
        <v>99.975057736720558</v>
      </c>
    </row>
    <row r="18" spans="1:10" x14ac:dyDescent="0.25">
      <c r="A18" s="176">
        <v>3121</v>
      </c>
      <c r="B18" s="88"/>
      <c r="C18" s="167"/>
      <c r="D18" s="167" t="s">
        <v>156</v>
      </c>
      <c r="E18" s="322">
        <v>1286.25</v>
      </c>
      <c r="F18" s="322"/>
      <c r="G18" s="322"/>
      <c r="H18" s="322">
        <v>2164.46</v>
      </c>
      <c r="I18" s="76">
        <f t="shared" si="1"/>
        <v>168.27677356656949</v>
      </c>
      <c r="J18" s="348" t="e">
        <f t="shared" si="2"/>
        <v>#DIV/0!</v>
      </c>
    </row>
    <row r="19" spans="1:10" x14ac:dyDescent="0.25">
      <c r="A19" s="174">
        <v>313</v>
      </c>
      <c r="B19" s="175"/>
      <c r="C19" s="166"/>
      <c r="D19" s="166" t="s">
        <v>157</v>
      </c>
      <c r="E19" s="320">
        <f>SUM(E20)</f>
        <v>1401.65</v>
      </c>
      <c r="F19" s="320">
        <v>2110</v>
      </c>
      <c r="G19" s="320"/>
      <c r="H19" s="320">
        <f>SUM(H20)</f>
        <v>1294.9000000000001</v>
      </c>
      <c r="I19" s="276">
        <f t="shared" si="1"/>
        <v>92.38397602825242</v>
      </c>
      <c r="J19" s="348">
        <f t="shared" si="2"/>
        <v>61.369668246445499</v>
      </c>
    </row>
    <row r="20" spans="1:10" ht="25.5" x14ac:dyDescent="0.25">
      <c r="A20" s="176">
        <v>3132</v>
      </c>
      <c r="B20" s="88"/>
      <c r="C20" s="167"/>
      <c r="D20" s="167" t="s">
        <v>211</v>
      </c>
      <c r="E20" s="322">
        <v>1401.65</v>
      </c>
      <c r="F20" s="322"/>
      <c r="G20" s="322"/>
      <c r="H20" s="322">
        <v>1294.9000000000001</v>
      </c>
      <c r="I20" s="76">
        <f t="shared" si="1"/>
        <v>92.38397602825242</v>
      </c>
      <c r="J20" s="348" t="e">
        <f t="shared" si="2"/>
        <v>#DIV/0!</v>
      </c>
    </row>
    <row r="21" spans="1:10" x14ac:dyDescent="0.25">
      <c r="A21" s="476">
        <v>32</v>
      </c>
      <c r="B21" s="477"/>
      <c r="C21" s="478"/>
      <c r="D21" s="140" t="s">
        <v>15</v>
      </c>
      <c r="E21" s="329">
        <f>SUM(E22)</f>
        <v>392.76</v>
      </c>
      <c r="F21" s="329">
        <f t="shared" ref="F21:H21" si="6">SUM(F22)</f>
        <v>407</v>
      </c>
      <c r="G21" s="329">
        <f t="shared" si="6"/>
        <v>0</v>
      </c>
      <c r="H21" s="329">
        <f t="shared" si="6"/>
        <v>189.51</v>
      </c>
      <c r="I21" s="272">
        <f t="shared" si="1"/>
        <v>48.250840207760461</v>
      </c>
      <c r="J21" s="368">
        <f t="shared" si="2"/>
        <v>46.562653562653558</v>
      </c>
    </row>
    <row r="22" spans="1:10" x14ac:dyDescent="0.25">
      <c r="A22" s="174">
        <v>321</v>
      </c>
      <c r="B22" s="175"/>
      <c r="C22" s="166"/>
      <c r="D22" s="166" t="s">
        <v>160</v>
      </c>
      <c r="E22" s="320">
        <f>SUM(E23)</f>
        <v>392.76</v>
      </c>
      <c r="F22" s="320">
        <v>407</v>
      </c>
      <c r="G22" s="320"/>
      <c r="H22" s="320">
        <f>SUM(H23)</f>
        <v>189.51</v>
      </c>
      <c r="I22" s="276">
        <f t="shared" si="1"/>
        <v>48.250840207760461</v>
      </c>
      <c r="J22" s="348">
        <f t="shared" si="2"/>
        <v>46.562653562653558</v>
      </c>
    </row>
    <row r="23" spans="1:10" ht="25.5" x14ac:dyDescent="0.25">
      <c r="A23" s="176">
        <v>3212</v>
      </c>
      <c r="B23" s="88"/>
      <c r="C23" s="167"/>
      <c r="D23" s="167" t="s">
        <v>212</v>
      </c>
      <c r="E23" s="322">
        <v>392.76</v>
      </c>
      <c r="F23" s="322"/>
      <c r="G23" s="322"/>
      <c r="H23" s="322">
        <v>189.51</v>
      </c>
      <c r="I23" s="76">
        <f t="shared" si="1"/>
        <v>48.250840207760461</v>
      </c>
      <c r="J23" s="348" t="e">
        <f t="shared" si="2"/>
        <v>#DIV/0!</v>
      </c>
    </row>
    <row r="24" spans="1:10" x14ac:dyDescent="0.25">
      <c r="A24" s="353" t="s">
        <v>66</v>
      </c>
      <c r="B24" s="354"/>
      <c r="C24" s="354"/>
      <c r="D24" s="355" t="s">
        <v>67</v>
      </c>
      <c r="E24" s="356">
        <f>SUM(E25)</f>
        <v>24289.02</v>
      </c>
      <c r="F24" s="356">
        <f t="shared" ref="F24:H24" si="7">SUM(F25)</f>
        <v>5886</v>
      </c>
      <c r="G24" s="356">
        <f t="shared" si="7"/>
        <v>0</v>
      </c>
      <c r="H24" s="356">
        <f t="shared" si="7"/>
        <v>5499.82</v>
      </c>
      <c r="I24" s="160">
        <f t="shared" si="1"/>
        <v>22.643235503120337</v>
      </c>
      <c r="J24" s="342">
        <f t="shared" si="2"/>
        <v>93.439007815154596</v>
      </c>
    </row>
    <row r="25" spans="1:10" s="150" customFormat="1" x14ac:dyDescent="0.25">
      <c r="A25" s="270">
        <v>3</v>
      </c>
      <c r="B25" s="218"/>
      <c r="C25" s="213"/>
      <c r="D25" s="213" t="s">
        <v>6</v>
      </c>
      <c r="E25" s="328">
        <f>SUM(E26+E33)</f>
        <v>24289.02</v>
      </c>
      <c r="F25" s="328">
        <f t="shared" ref="F25:H25" si="8">SUM(F26+F33)</f>
        <v>5886</v>
      </c>
      <c r="G25" s="328">
        <f t="shared" si="8"/>
        <v>0</v>
      </c>
      <c r="H25" s="328">
        <f t="shared" si="8"/>
        <v>5499.82</v>
      </c>
      <c r="I25" s="273">
        <f t="shared" si="1"/>
        <v>22.643235503120337</v>
      </c>
      <c r="J25" s="369">
        <f t="shared" si="2"/>
        <v>93.439007815154596</v>
      </c>
    </row>
    <row r="26" spans="1:10" x14ac:dyDescent="0.25">
      <c r="A26" s="180">
        <v>31</v>
      </c>
      <c r="B26" s="181"/>
      <c r="C26" s="140"/>
      <c r="D26" s="140" t="s">
        <v>7</v>
      </c>
      <c r="E26" s="329">
        <f>SUM(E27+E29+E31)</f>
        <v>23403.29</v>
      </c>
      <c r="F26" s="329">
        <f t="shared" ref="F26:H26" si="9">SUM(F27+F29+F31)</f>
        <v>5772</v>
      </c>
      <c r="G26" s="329">
        <f t="shared" si="9"/>
        <v>0</v>
      </c>
      <c r="H26" s="329">
        <f t="shared" si="9"/>
        <v>5445.09</v>
      </c>
      <c r="I26" s="272">
        <f t="shared" si="1"/>
        <v>23.266344176395712</v>
      </c>
      <c r="J26" s="368">
        <f t="shared" si="2"/>
        <v>94.336278586278581</v>
      </c>
    </row>
    <row r="27" spans="1:10" x14ac:dyDescent="0.25">
      <c r="A27" s="174">
        <v>311</v>
      </c>
      <c r="B27" s="175"/>
      <c r="C27" s="166"/>
      <c r="D27" s="166" t="s">
        <v>210</v>
      </c>
      <c r="E27" s="320">
        <f>SUM(E28)</f>
        <v>18188.48</v>
      </c>
      <c r="F27" s="320">
        <v>3938</v>
      </c>
      <c r="G27" s="320">
        <f>SUM(G28)</f>
        <v>0</v>
      </c>
      <c r="H27" s="320">
        <f>SUM(H28)</f>
        <v>3619.59</v>
      </c>
      <c r="I27" s="276">
        <f t="shared" si="1"/>
        <v>19.900453473847186</v>
      </c>
      <c r="J27" s="348">
        <f t="shared" si="2"/>
        <v>91.914423565261558</v>
      </c>
    </row>
    <row r="28" spans="1:10" ht="18" customHeight="1" x14ac:dyDescent="0.25">
      <c r="A28" s="176">
        <v>3111</v>
      </c>
      <c r="B28" s="88"/>
      <c r="C28" s="167"/>
      <c r="D28" s="167" t="s">
        <v>154</v>
      </c>
      <c r="E28" s="322">
        <v>18188.48</v>
      </c>
      <c r="F28" s="322"/>
      <c r="G28" s="322"/>
      <c r="H28" s="322">
        <v>3619.59</v>
      </c>
      <c r="I28" s="76">
        <f t="shared" si="1"/>
        <v>19.900453473847186</v>
      </c>
      <c r="J28" s="348" t="e">
        <f t="shared" si="2"/>
        <v>#DIV/0!</v>
      </c>
    </row>
    <row r="29" spans="1:10" ht="18.600000000000001" customHeight="1" x14ac:dyDescent="0.25">
      <c r="A29" s="174">
        <v>312</v>
      </c>
      <c r="B29" s="175"/>
      <c r="C29" s="166"/>
      <c r="D29" s="166" t="s">
        <v>156</v>
      </c>
      <c r="E29" s="320">
        <f>SUM(E30)</f>
        <v>2213.75</v>
      </c>
      <c r="F29" s="320">
        <v>1185</v>
      </c>
      <c r="G29" s="320">
        <f t="shared" ref="G29:H29" si="10">SUM(G30)</f>
        <v>0</v>
      </c>
      <c r="H29" s="320">
        <f t="shared" si="10"/>
        <v>1184.82</v>
      </c>
      <c r="I29" s="276">
        <f t="shared" si="1"/>
        <v>53.520948616600784</v>
      </c>
      <c r="J29" s="348">
        <f t="shared" si="2"/>
        <v>99.984810126582275</v>
      </c>
    </row>
    <row r="30" spans="1:10" ht="15" customHeight="1" x14ac:dyDescent="0.25">
      <c r="A30" s="176">
        <v>3121</v>
      </c>
      <c r="B30" s="88"/>
      <c r="C30" s="167"/>
      <c r="D30" s="167" t="s">
        <v>156</v>
      </c>
      <c r="E30" s="322">
        <v>2213.75</v>
      </c>
      <c r="F30" s="322"/>
      <c r="G30" s="322"/>
      <c r="H30" s="322">
        <v>1184.82</v>
      </c>
      <c r="I30" s="76">
        <f t="shared" si="1"/>
        <v>53.520948616600784</v>
      </c>
      <c r="J30" s="348" t="e">
        <f t="shared" si="2"/>
        <v>#DIV/0!</v>
      </c>
    </row>
    <row r="31" spans="1:10" x14ac:dyDescent="0.25">
      <c r="A31" s="174">
        <v>313</v>
      </c>
      <c r="B31" s="175"/>
      <c r="C31" s="166"/>
      <c r="D31" s="166" t="s">
        <v>157</v>
      </c>
      <c r="E31" s="320">
        <f>SUM(E32)</f>
        <v>3001.06</v>
      </c>
      <c r="F31" s="322">
        <v>649</v>
      </c>
      <c r="G31" s="320">
        <f t="shared" ref="G31:H31" si="11">SUM(G32)</f>
        <v>0</v>
      </c>
      <c r="H31" s="320">
        <f t="shared" si="11"/>
        <v>640.67999999999995</v>
      </c>
      <c r="I31" s="276">
        <f t="shared" si="1"/>
        <v>21.348456878569571</v>
      </c>
      <c r="J31" s="348">
        <f t="shared" si="2"/>
        <v>98.718027734976872</v>
      </c>
    </row>
    <row r="32" spans="1:10" ht="24" customHeight="1" x14ac:dyDescent="0.25">
      <c r="A32" s="176">
        <v>3132</v>
      </c>
      <c r="B32" s="88"/>
      <c r="C32" s="167"/>
      <c r="D32" s="167" t="s">
        <v>211</v>
      </c>
      <c r="E32" s="322">
        <v>3001.06</v>
      </c>
      <c r="F32" s="322"/>
      <c r="G32" s="322"/>
      <c r="H32" s="322">
        <v>640.67999999999995</v>
      </c>
      <c r="I32" s="76">
        <f t="shared" si="1"/>
        <v>21.348456878569571</v>
      </c>
      <c r="J32" s="348" t="e">
        <f t="shared" si="2"/>
        <v>#DIV/0!</v>
      </c>
    </row>
    <row r="33" spans="1:10" x14ac:dyDescent="0.25">
      <c r="A33" s="180">
        <v>32</v>
      </c>
      <c r="B33" s="181"/>
      <c r="C33" s="140"/>
      <c r="D33" s="140" t="s">
        <v>15</v>
      </c>
      <c r="E33" s="329">
        <f>SUM(E34)</f>
        <v>885.73</v>
      </c>
      <c r="F33" s="329">
        <f t="shared" ref="F33:H33" si="12">SUM(F34)</f>
        <v>114</v>
      </c>
      <c r="G33" s="329">
        <f t="shared" si="12"/>
        <v>0</v>
      </c>
      <c r="H33" s="329">
        <f t="shared" si="12"/>
        <v>54.73</v>
      </c>
      <c r="I33" s="272">
        <f t="shared" si="1"/>
        <v>6.1790839194788481</v>
      </c>
      <c r="J33" s="368">
        <f t="shared" si="2"/>
        <v>48.008771929824555</v>
      </c>
    </row>
    <row r="34" spans="1:10" ht="27" customHeight="1" x14ac:dyDescent="0.25">
      <c r="A34" s="174">
        <v>321</v>
      </c>
      <c r="B34" s="175"/>
      <c r="C34" s="166"/>
      <c r="D34" s="166" t="s">
        <v>160</v>
      </c>
      <c r="E34" s="320">
        <f>SUM(E35)</f>
        <v>885.73</v>
      </c>
      <c r="F34" s="320">
        <v>114</v>
      </c>
      <c r="G34" s="320">
        <f>SUM(G47)</f>
        <v>0</v>
      </c>
      <c r="H34" s="320">
        <f>SUM(H35)</f>
        <v>54.73</v>
      </c>
      <c r="I34" s="276">
        <f t="shared" si="1"/>
        <v>6.1790839194788481</v>
      </c>
      <c r="J34" s="348">
        <f t="shared" si="2"/>
        <v>48.008771929824555</v>
      </c>
    </row>
    <row r="35" spans="1:10" ht="27" customHeight="1" x14ac:dyDescent="0.25">
      <c r="A35" s="174">
        <v>3212</v>
      </c>
      <c r="B35" s="175"/>
      <c r="C35" s="166"/>
      <c r="D35" s="166" t="s">
        <v>212</v>
      </c>
      <c r="E35" s="320">
        <v>885.73</v>
      </c>
      <c r="F35" s="320"/>
      <c r="G35" s="320"/>
      <c r="H35" s="320">
        <v>54.73</v>
      </c>
      <c r="I35" s="276"/>
      <c r="J35" s="348"/>
    </row>
    <row r="36" spans="1:10" ht="27" customHeight="1" x14ac:dyDescent="0.25">
      <c r="A36" s="353" t="s">
        <v>66</v>
      </c>
      <c r="B36" s="354"/>
      <c r="C36" s="432" t="s">
        <v>283</v>
      </c>
      <c r="D36" s="433" t="s">
        <v>116</v>
      </c>
      <c r="E36" s="352">
        <f>SUM(E37)</f>
        <v>0</v>
      </c>
      <c r="F36" s="352">
        <f>SUM(F37)</f>
        <v>12288</v>
      </c>
      <c r="G36" s="352">
        <f>SUM(G37)</f>
        <v>0</v>
      </c>
      <c r="H36" s="352">
        <f>SUM(H37)</f>
        <v>12287</v>
      </c>
      <c r="I36" s="160" t="e">
        <f>SUM(H36/E36*100)</f>
        <v>#DIV/0!</v>
      </c>
      <c r="J36" s="342">
        <f>SUM(H36/F36*100)</f>
        <v>99.991861979166657</v>
      </c>
    </row>
    <row r="37" spans="1:10" ht="27" customHeight="1" x14ac:dyDescent="0.25">
      <c r="A37" s="434">
        <v>3</v>
      </c>
      <c r="B37" s="435"/>
      <c r="C37" s="436"/>
      <c r="D37" s="436" t="s">
        <v>6</v>
      </c>
      <c r="E37" s="437">
        <f>SUM(E38+E45)</f>
        <v>0</v>
      </c>
      <c r="F37" s="437">
        <f>SUM(F38+F41+F43+F46)</f>
        <v>12288</v>
      </c>
      <c r="G37" s="437">
        <f>SUM(G38+G45)</f>
        <v>0</v>
      </c>
      <c r="H37" s="437">
        <f>SUM(H38+H45)</f>
        <v>12287</v>
      </c>
      <c r="I37" s="438" t="e">
        <f>SUM(H37/E37*100)</f>
        <v>#DIV/0!</v>
      </c>
      <c r="J37" s="439">
        <f>SUM(H37/F37*100)</f>
        <v>99.991861979166657</v>
      </c>
    </row>
    <row r="38" spans="1:10" ht="27" customHeight="1" x14ac:dyDescent="0.25">
      <c r="A38" s="174">
        <v>31</v>
      </c>
      <c r="B38" s="175"/>
      <c r="C38" s="166"/>
      <c r="D38" s="166" t="s">
        <v>7</v>
      </c>
      <c r="E38" s="320">
        <f>SUM(E39+E41+E43)</f>
        <v>0</v>
      </c>
      <c r="F38" s="320">
        <f>SUM(F39)</f>
        <v>9549</v>
      </c>
      <c r="G38" s="320">
        <f>SUM(G39+G41+G43)</f>
        <v>0</v>
      </c>
      <c r="H38" s="320">
        <f>SUM(H39+H41+H43)</f>
        <v>11931</v>
      </c>
      <c r="I38" s="276" t="e">
        <f t="shared" ref="I38:I47" si="13">SUM(H38/E38*100)</f>
        <v>#DIV/0!</v>
      </c>
      <c r="J38" s="440">
        <f t="shared" ref="J38:J47" si="14">SUM(H38/F38*100)</f>
        <v>124.94502042098649</v>
      </c>
    </row>
    <row r="39" spans="1:10" ht="27" customHeight="1" x14ac:dyDescent="0.25">
      <c r="A39" s="174">
        <v>311</v>
      </c>
      <c r="B39" s="175"/>
      <c r="C39" s="166"/>
      <c r="D39" s="166" t="s">
        <v>282</v>
      </c>
      <c r="E39" s="320">
        <f>SUM(E40)</f>
        <v>0</v>
      </c>
      <c r="F39" s="320">
        <v>9549</v>
      </c>
      <c r="G39" s="320">
        <f>SUM(G40)</f>
        <v>0</v>
      </c>
      <c r="H39" s="320">
        <f>SUM(H40)</f>
        <v>9548.2800000000007</v>
      </c>
      <c r="I39" s="76" t="e">
        <f t="shared" si="13"/>
        <v>#DIV/0!</v>
      </c>
      <c r="J39" s="440">
        <f t="shared" si="14"/>
        <v>99.992459943449589</v>
      </c>
    </row>
    <row r="40" spans="1:10" ht="27" customHeight="1" x14ac:dyDescent="0.25">
      <c r="A40" s="174">
        <v>3111</v>
      </c>
      <c r="B40" s="175"/>
      <c r="C40" s="166"/>
      <c r="D40" s="166" t="s">
        <v>154</v>
      </c>
      <c r="E40" s="320"/>
      <c r="F40" s="320"/>
      <c r="G40" s="320"/>
      <c r="H40" s="320">
        <v>9548.2800000000007</v>
      </c>
      <c r="I40" s="276" t="e">
        <f t="shared" si="13"/>
        <v>#DIV/0!</v>
      </c>
      <c r="J40" s="440" t="e">
        <f t="shared" si="14"/>
        <v>#DIV/0!</v>
      </c>
    </row>
    <row r="41" spans="1:10" ht="27" customHeight="1" x14ac:dyDescent="0.25">
      <c r="A41" s="174">
        <v>312</v>
      </c>
      <c r="B41" s="175"/>
      <c r="C41" s="166"/>
      <c r="D41" s="166" t="s">
        <v>156</v>
      </c>
      <c r="E41" s="320">
        <f>SUM(E42)</f>
        <v>0</v>
      </c>
      <c r="F41" s="320">
        <v>851</v>
      </c>
      <c r="G41" s="320">
        <f>SUM(G42)</f>
        <v>0</v>
      </c>
      <c r="H41" s="320">
        <f>SUM(H42)</f>
        <v>850.72</v>
      </c>
      <c r="I41" s="76" t="e">
        <f t="shared" si="13"/>
        <v>#DIV/0!</v>
      </c>
      <c r="J41" s="440">
        <f t="shared" si="14"/>
        <v>99.967097532314924</v>
      </c>
    </row>
    <row r="42" spans="1:10" ht="27" customHeight="1" x14ac:dyDescent="0.25">
      <c r="A42" s="174">
        <v>3121</v>
      </c>
      <c r="B42" s="175"/>
      <c r="C42" s="166"/>
      <c r="D42" s="166" t="s">
        <v>156</v>
      </c>
      <c r="E42" s="320"/>
      <c r="F42" s="320"/>
      <c r="G42" s="320"/>
      <c r="H42" s="320">
        <v>850.72</v>
      </c>
      <c r="I42" s="76" t="e">
        <f t="shared" si="13"/>
        <v>#DIV/0!</v>
      </c>
      <c r="J42" s="440" t="e">
        <f t="shared" si="14"/>
        <v>#DIV/0!</v>
      </c>
    </row>
    <row r="43" spans="1:10" ht="27" customHeight="1" x14ac:dyDescent="0.25">
      <c r="A43" s="174">
        <v>313</v>
      </c>
      <c r="B43" s="175"/>
      <c r="C43" s="166"/>
      <c r="D43" s="166" t="s">
        <v>157</v>
      </c>
      <c r="E43" s="320">
        <f>SUM(E44)</f>
        <v>0</v>
      </c>
      <c r="F43" s="320">
        <v>1532</v>
      </c>
      <c r="G43" s="320">
        <f>SUM(G44)</f>
        <v>0</v>
      </c>
      <c r="H43" s="320">
        <f>SUM(H44)</f>
        <v>1532</v>
      </c>
      <c r="I43" s="76" t="e">
        <f t="shared" si="13"/>
        <v>#DIV/0!</v>
      </c>
      <c r="J43" s="440">
        <f t="shared" si="14"/>
        <v>100</v>
      </c>
    </row>
    <row r="44" spans="1:10" ht="27" customHeight="1" x14ac:dyDescent="0.25">
      <c r="A44" s="174">
        <v>3132</v>
      </c>
      <c r="B44" s="175"/>
      <c r="C44" s="166"/>
      <c r="D44" s="166" t="s">
        <v>211</v>
      </c>
      <c r="E44" s="320"/>
      <c r="F44" s="320"/>
      <c r="G44" s="320"/>
      <c r="H44" s="320">
        <v>1532</v>
      </c>
      <c r="I44" s="76" t="e">
        <f t="shared" si="13"/>
        <v>#DIV/0!</v>
      </c>
      <c r="J44" s="440" t="e">
        <f t="shared" si="14"/>
        <v>#DIV/0!</v>
      </c>
    </row>
    <row r="45" spans="1:10" ht="27" customHeight="1" x14ac:dyDescent="0.25">
      <c r="A45" s="174">
        <v>32</v>
      </c>
      <c r="B45" s="175"/>
      <c r="C45" s="166"/>
      <c r="D45" s="166" t="s">
        <v>15</v>
      </c>
      <c r="E45" s="320">
        <f t="shared" ref="E45:H46" si="15">SUM(E46)</f>
        <v>0</v>
      </c>
      <c r="F45" s="320">
        <f t="shared" si="15"/>
        <v>356</v>
      </c>
      <c r="G45" s="320">
        <f t="shared" si="15"/>
        <v>0</v>
      </c>
      <c r="H45" s="320">
        <f t="shared" si="15"/>
        <v>356</v>
      </c>
      <c r="I45" s="276" t="e">
        <f t="shared" si="13"/>
        <v>#DIV/0!</v>
      </c>
      <c r="J45" s="440">
        <f t="shared" si="14"/>
        <v>100</v>
      </c>
    </row>
    <row r="46" spans="1:10" ht="27" customHeight="1" x14ac:dyDescent="0.25">
      <c r="A46" s="174">
        <v>321</v>
      </c>
      <c r="B46" s="175"/>
      <c r="C46" s="166"/>
      <c r="D46" s="166" t="s">
        <v>160</v>
      </c>
      <c r="E46" s="320">
        <f t="shared" si="15"/>
        <v>0</v>
      </c>
      <c r="F46" s="320">
        <v>356</v>
      </c>
      <c r="G46" s="320">
        <f t="shared" si="15"/>
        <v>0</v>
      </c>
      <c r="H46" s="320">
        <f t="shared" si="15"/>
        <v>356</v>
      </c>
      <c r="I46" s="76" t="e">
        <f t="shared" si="13"/>
        <v>#DIV/0!</v>
      </c>
      <c r="J46" s="440">
        <f t="shared" si="14"/>
        <v>100</v>
      </c>
    </row>
    <row r="47" spans="1:10" ht="39.6" customHeight="1" x14ac:dyDescent="0.25">
      <c r="A47" s="176">
        <v>3212</v>
      </c>
      <c r="B47" s="88"/>
      <c r="C47" s="167"/>
      <c r="D47" s="167" t="s">
        <v>212</v>
      </c>
      <c r="E47" s="322"/>
      <c r="F47" s="322"/>
      <c r="G47" s="322"/>
      <c r="H47" s="322">
        <v>356</v>
      </c>
      <c r="I47" s="276" t="e">
        <f t="shared" si="13"/>
        <v>#DIV/0!</v>
      </c>
      <c r="J47" s="440" t="e">
        <f t="shared" si="14"/>
        <v>#DIV/0!</v>
      </c>
    </row>
    <row r="48" spans="1:10" ht="25.5" customHeight="1" x14ac:dyDescent="0.25">
      <c r="A48" s="480" t="s">
        <v>68</v>
      </c>
      <c r="B48" s="481"/>
      <c r="C48" s="482"/>
      <c r="D48" s="148" t="s">
        <v>69</v>
      </c>
      <c r="E48" s="302">
        <f>SUM(E49+E177+E184+E384)</f>
        <v>1496812</v>
      </c>
      <c r="F48" s="302">
        <f>SUM(F49+F177+F184)</f>
        <v>1808985</v>
      </c>
      <c r="G48" s="302">
        <f>SUM(G49+G177+G184+G384)</f>
        <v>0</v>
      </c>
      <c r="H48" s="302">
        <f>SUM(H49+H177+H184)</f>
        <v>1654867.5899999999</v>
      </c>
      <c r="I48" s="274">
        <f t="shared" si="1"/>
        <v>110.55948175188333</v>
      </c>
      <c r="J48" s="349">
        <f t="shared" si="2"/>
        <v>91.48044842826225</v>
      </c>
    </row>
    <row r="49" spans="1:10" ht="38.25" x14ac:dyDescent="0.25">
      <c r="A49" s="483" t="s">
        <v>70</v>
      </c>
      <c r="B49" s="483"/>
      <c r="C49" s="483"/>
      <c r="D49" s="48" t="s">
        <v>71</v>
      </c>
      <c r="E49" s="303">
        <f>SUM(E50+E85+E120+E157)</f>
        <v>1405713.52</v>
      </c>
      <c r="F49" s="303">
        <f>SUM(F50+F85+F120+F157)</f>
        <v>1749210</v>
      </c>
      <c r="G49" s="303">
        <f>SUM(G50+G85+G120+G157)</f>
        <v>0</v>
      </c>
      <c r="H49" s="303">
        <f>SUM(H50+H85+H120+H157)</f>
        <v>1595102.0899999999</v>
      </c>
      <c r="I49" s="275">
        <f t="shared" si="1"/>
        <v>113.47277146484298</v>
      </c>
      <c r="J49" s="350">
        <f t="shared" si="2"/>
        <v>91.189856563820229</v>
      </c>
    </row>
    <row r="50" spans="1:10" ht="21.6" customHeight="1" x14ac:dyDescent="0.25">
      <c r="A50" s="472" t="s">
        <v>64</v>
      </c>
      <c r="B50" s="472"/>
      <c r="C50" s="472"/>
      <c r="D50" s="357" t="s">
        <v>65</v>
      </c>
      <c r="E50" s="352">
        <f>SUM(E51)</f>
        <v>31749.999999999993</v>
      </c>
      <c r="F50" s="352">
        <f t="shared" ref="F50:H50" si="16">SUM(F51)</f>
        <v>41704</v>
      </c>
      <c r="G50" s="352">
        <f t="shared" si="16"/>
        <v>0</v>
      </c>
      <c r="H50" s="352">
        <f t="shared" si="16"/>
        <v>41703.769999999997</v>
      </c>
      <c r="I50" s="160">
        <f t="shared" si="1"/>
        <v>131.35045669291341</v>
      </c>
      <c r="J50" s="342">
        <f t="shared" si="2"/>
        <v>99.999448494149235</v>
      </c>
    </row>
    <row r="51" spans="1:10" ht="18" customHeight="1" x14ac:dyDescent="0.25">
      <c r="A51" s="473">
        <v>3</v>
      </c>
      <c r="B51" s="473"/>
      <c r="C51" s="473"/>
      <c r="D51" s="153" t="s">
        <v>6</v>
      </c>
      <c r="E51" s="328">
        <f>SUM(E52+E81)</f>
        <v>31749.999999999993</v>
      </c>
      <c r="F51" s="328">
        <f t="shared" ref="F51:H51" si="17">SUM(F52+F81)</f>
        <v>41704</v>
      </c>
      <c r="G51" s="328">
        <f t="shared" si="17"/>
        <v>0</v>
      </c>
      <c r="H51" s="328">
        <f t="shared" si="17"/>
        <v>41703.769999999997</v>
      </c>
      <c r="I51" s="273">
        <f t="shared" si="1"/>
        <v>131.35045669291341</v>
      </c>
      <c r="J51" s="369">
        <f t="shared" si="2"/>
        <v>99.999448494149235</v>
      </c>
    </row>
    <row r="52" spans="1:10" ht="14.45" customHeight="1" x14ac:dyDescent="0.25">
      <c r="A52" s="474">
        <v>32</v>
      </c>
      <c r="B52" s="474"/>
      <c r="C52" s="474"/>
      <c r="D52" s="151" t="s">
        <v>15</v>
      </c>
      <c r="E52" s="329">
        <f>SUM(E53+E58+E65+E75)</f>
        <v>31749.999999999993</v>
      </c>
      <c r="F52" s="329">
        <f t="shared" ref="F52:H52" si="18">SUM(F53+F58+F65+F75)</f>
        <v>41704</v>
      </c>
      <c r="G52" s="329">
        <f t="shared" si="18"/>
        <v>0</v>
      </c>
      <c r="H52" s="329">
        <f t="shared" si="18"/>
        <v>41703.769999999997</v>
      </c>
      <c r="I52" s="272">
        <f t="shared" si="1"/>
        <v>131.35045669291341</v>
      </c>
      <c r="J52" s="368">
        <f t="shared" si="2"/>
        <v>99.999448494149235</v>
      </c>
    </row>
    <row r="53" spans="1:10" ht="14.45" customHeight="1" x14ac:dyDescent="0.25">
      <c r="A53" s="185">
        <v>321</v>
      </c>
      <c r="B53" s="186"/>
      <c r="C53" s="177"/>
      <c r="D53" s="166" t="s">
        <v>160</v>
      </c>
      <c r="E53" s="320">
        <f>SUM(E54:E57)</f>
        <v>0</v>
      </c>
      <c r="F53" s="320">
        <v>612</v>
      </c>
      <c r="G53" s="320">
        <f t="shared" ref="G53:H53" si="19">SUM(G54:G57)</f>
        <v>0</v>
      </c>
      <c r="H53" s="320">
        <f t="shared" si="19"/>
        <v>611.32999999999993</v>
      </c>
      <c r="I53" s="276" t="e">
        <f t="shared" si="1"/>
        <v>#DIV/0!</v>
      </c>
      <c r="J53" s="348">
        <f t="shared" si="2"/>
        <v>99.890522875816984</v>
      </c>
    </row>
    <row r="54" spans="1:10" ht="14.45" customHeight="1" x14ac:dyDescent="0.25">
      <c r="A54" s="182">
        <v>3211</v>
      </c>
      <c r="B54" s="183"/>
      <c r="C54" s="184"/>
      <c r="D54" s="167" t="s">
        <v>161</v>
      </c>
      <c r="E54" s="322"/>
      <c r="F54" s="322"/>
      <c r="G54" s="322"/>
      <c r="H54" s="322">
        <v>503.33</v>
      </c>
      <c r="I54" s="76" t="e">
        <f t="shared" si="1"/>
        <v>#DIV/0!</v>
      </c>
      <c r="J54" s="348" t="e">
        <f t="shared" si="2"/>
        <v>#DIV/0!</v>
      </c>
    </row>
    <row r="55" spans="1:10" ht="25.15" customHeight="1" x14ac:dyDescent="0.25">
      <c r="A55" s="182">
        <v>3212</v>
      </c>
      <c r="B55" s="183"/>
      <c r="C55" s="184"/>
      <c r="D55" s="167" t="s">
        <v>213</v>
      </c>
      <c r="E55" s="322"/>
      <c r="F55" s="322"/>
      <c r="G55" s="322"/>
      <c r="H55" s="322"/>
      <c r="I55" s="76" t="e">
        <f t="shared" si="1"/>
        <v>#DIV/0!</v>
      </c>
      <c r="J55" s="348" t="e">
        <f t="shared" si="2"/>
        <v>#DIV/0!</v>
      </c>
    </row>
    <row r="56" spans="1:10" ht="14.45" customHeight="1" x14ac:dyDescent="0.25">
      <c r="A56" s="182">
        <v>3213</v>
      </c>
      <c r="B56" s="183"/>
      <c r="C56" s="184"/>
      <c r="D56" s="167" t="s">
        <v>214</v>
      </c>
      <c r="E56" s="322"/>
      <c r="F56" s="322"/>
      <c r="G56" s="322"/>
      <c r="H56" s="322">
        <v>108</v>
      </c>
      <c r="I56" s="76" t="e">
        <f t="shared" si="1"/>
        <v>#DIV/0!</v>
      </c>
      <c r="J56" s="348" t="e">
        <f t="shared" si="2"/>
        <v>#DIV/0!</v>
      </c>
    </row>
    <row r="57" spans="1:10" ht="25.9" customHeight="1" x14ac:dyDescent="0.25">
      <c r="A57" s="182">
        <v>3214</v>
      </c>
      <c r="B57" s="183"/>
      <c r="C57" s="184"/>
      <c r="D57" s="167" t="s">
        <v>215</v>
      </c>
      <c r="E57" s="322"/>
      <c r="F57" s="322"/>
      <c r="G57" s="322"/>
      <c r="H57" s="322"/>
      <c r="I57" s="76" t="e">
        <f t="shared" si="1"/>
        <v>#DIV/0!</v>
      </c>
      <c r="J57" s="348" t="e">
        <f t="shared" si="2"/>
        <v>#DIV/0!</v>
      </c>
    </row>
    <row r="58" spans="1:10" ht="19.899999999999999" customHeight="1" x14ac:dyDescent="0.25">
      <c r="A58" s="185">
        <v>322</v>
      </c>
      <c r="B58" s="186"/>
      <c r="C58" s="177"/>
      <c r="D58" s="166" t="s">
        <v>216</v>
      </c>
      <c r="E58" s="320">
        <f>SUM(E59:E64)</f>
        <v>136.01</v>
      </c>
      <c r="F58" s="320">
        <v>5100</v>
      </c>
      <c r="G58" s="320">
        <f t="shared" ref="G58:H58" si="20">SUM(G59:G64)</f>
        <v>0</v>
      </c>
      <c r="H58" s="320">
        <f t="shared" si="20"/>
        <v>5100</v>
      </c>
      <c r="I58" s="276">
        <f t="shared" si="1"/>
        <v>3749.7242849790459</v>
      </c>
      <c r="J58" s="348">
        <f t="shared" si="2"/>
        <v>100</v>
      </c>
    </row>
    <row r="59" spans="1:10" ht="26.45" customHeight="1" x14ac:dyDescent="0.25">
      <c r="A59" s="182">
        <v>3221</v>
      </c>
      <c r="B59" s="183"/>
      <c r="C59" s="184"/>
      <c r="D59" s="167" t="s">
        <v>217</v>
      </c>
      <c r="E59" s="322">
        <v>136.01</v>
      </c>
      <c r="F59" s="322"/>
      <c r="G59" s="322"/>
      <c r="H59" s="322">
        <v>2306.65</v>
      </c>
      <c r="I59" s="76">
        <f t="shared" si="1"/>
        <v>1695.9414748915524</v>
      </c>
      <c r="J59" s="348" t="e">
        <f t="shared" si="2"/>
        <v>#DIV/0!</v>
      </c>
    </row>
    <row r="60" spans="1:10" ht="18" customHeight="1" x14ac:dyDescent="0.25">
      <c r="A60" s="182">
        <v>3222</v>
      </c>
      <c r="B60" s="183"/>
      <c r="C60" s="184"/>
      <c r="D60" s="167" t="s">
        <v>166</v>
      </c>
      <c r="E60" s="322"/>
      <c r="F60" s="322"/>
      <c r="G60" s="322"/>
      <c r="H60" s="322"/>
      <c r="I60" s="76" t="e">
        <f t="shared" si="1"/>
        <v>#DIV/0!</v>
      </c>
      <c r="J60" s="348" t="e">
        <f t="shared" si="2"/>
        <v>#DIV/0!</v>
      </c>
    </row>
    <row r="61" spans="1:10" ht="18" customHeight="1" x14ac:dyDescent="0.25">
      <c r="A61" s="182">
        <v>3223</v>
      </c>
      <c r="B61" s="183"/>
      <c r="C61" s="184"/>
      <c r="D61" s="167" t="s">
        <v>167</v>
      </c>
      <c r="E61" s="322"/>
      <c r="F61" s="322"/>
      <c r="G61" s="322"/>
      <c r="H61" s="322">
        <v>2693.4</v>
      </c>
      <c r="I61" s="76" t="e">
        <f t="shared" si="1"/>
        <v>#DIV/0!</v>
      </c>
      <c r="J61" s="348" t="e">
        <f t="shared" si="2"/>
        <v>#DIV/0!</v>
      </c>
    </row>
    <row r="62" spans="1:10" ht="28.15" customHeight="1" x14ac:dyDescent="0.25">
      <c r="A62" s="182">
        <v>3224</v>
      </c>
      <c r="B62" s="183"/>
      <c r="C62" s="184"/>
      <c r="D62" s="167" t="s">
        <v>168</v>
      </c>
      <c r="E62" s="322"/>
      <c r="F62" s="322"/>
      <c r="G62" s="322"/>
      <c r="H62" s="322">
        <v>99.95</v>
      </c>
      <c r="I62" s="76" t="e">
        <f t="shared" si="1"/>
        <v>#DIV/0!</v>
      </c>
      <c r="J62" s="348" t="e">
        <f t="shared" si="2"/>
        <v>#DIV/0!</v>
      </c>
    </row>
    <row r="63" spans="1:10" ht="18.600000000000001" customHeight="1" x14ac:dyDescent="0.25">
      <c r="A63" s="182">
        <v>3225</v>
      </c>
      <c r="B63" s="183"/>
      <c r="C63" s="184"/>
      <c r="D63" s="167" t="s">
        <v>218</v>
      </c>
      <c r="E63" s="322"/>
      <c r="F63" s="322"/>
      <c r="G63" s="322"/>
      <c r="H63" s="322"/>
      <c r="I63" s="76" t="e">
        <f t="shared" si="1"/>
        <v>#DIV/0!</v>
      </c>
      <c r="J63" s="348" t="e">
        <f t="shared" si="2"/>
        <v>#DIV/0!</v>
      </c>
    </row>
    <row r="64" spans="1:10" ht="24.6" customHeight="1" x14ac:dyDescent="0.25">
      <c r="A64" s="182">
        <v>3227</v>
      </c>
      <c r="B64" s="183"/>
      <c r="C64" s="184"/>
      <c r="D64" s="167" t="s">
        <v>170</v>
      </c>
      <c r="E64" s="322"/>
      <c r="F64" s="322"/>
      <c r="G64" s="322"/>
      <c r="H64" s="322"/>
      <c r="I64" s="76" t="e">
        <f t="shared" si="1"/>
        <v>#DIV/0!</v>
      </c>
      <c r="J64" s="348" t="e">
        <f t="shared" si="2"/>
        <v>#DIV/0!</v>
      </c>
    </row>
    <row r="65" spans="1:10" ht="18.600000000000001" customHeight="1" x14ac:dyDescent="0.25">
      <c r="A65" s="198">
        <v>323</v>
      </c>
      <c r="B65" s="169"/>
      <c r="C65" s="170"/>
      <c r="D65" s="166" t="s">
        <v>171</v>
      </c>
      <c r="E65" s="320">
        <f>SUM(E66:E74)</f>
        <v>31613.989999999994</v>
      </c>
      <c r="F65" s="320">
        <v>35992</v>
      </c>
      <c r="G65" s="320">
        <f t="shared" ref="G65:H65" si="21">SUM(G66:G74)</f>
        <v>0</v>
      </c>
      <c r="H65" s="320">
        <f t="shared" si="21"/>
        <v>35992.439999999995</v>
      </c>
      <c r="I65" s="276">
        <f t="shared" si="1"/>
        <v>113.8497228600376</v>
      </c>
      <c r="J65" s="348">
        <f t="shared" si="2"/>
        <v>100.00122249388752</v>
      </c>
    </row>
    <row r="66" spans="1:10" ht="18.600000000000001" customHeight="1" x14ac:dyDescent="0.25">
      <c r="A66" s="196">
        <v>3231</v>
      </c>
      <c r="B66" s="168"/>
      <c r="C66" s="197"/>
      <c r="D66" s="195" t="s">
        <v>220</v>
      </c>
      <c r="E66" s="322">
        <v>27528.69</v>
      </c>
      <c r="F66" s="322"/>
      <c r="G66" s="322"/>
      <c r="H66" s="322">
        <v>31083.07</v>
      </c>
      <c r="I66" s="76">
        <f t="shared" si="1"/>
        <v>112.91154791601055</v>
      </c>
      <c r="J66" s="348" t="e">
        <f t="shared" si="2"/>
        <v>#DIV/0!</v>
      </c>
    </row>
    <row r="67" spans="1:10" ht="28.15" customHeight="1" x14ac:dyDescent="0.25">
      <c r="A67" s="182">
        <v>3232</v>
      </c>
      <c r="B67" s="183"/>
      <c r="C67" s="184"/>
      <c r="D67" s="167" t="s">
        <v>173</v>
      </c>
      <c r="E67" s="322"/>
      <c r="F67" s="322"/>
      <c r="G67" s="322"/>
      <c r="H67" s="322">
        <v>837.66</v>
      </c>
      <c r="I67" s="76" t="e">
        <f t="shared" si="1"/>
        <v>#DIV/0!</v>
      </c>
      <c r="J67" s="348" t="e">
        <f t="shared" si="2"/>
        <v>#DIV/0!</v>
      </c>
    </row>
    <row r="68" spans="1:10" ht="18.600000000000001" customHeight="1" x14ac:dyDescent="0.25">
      <c r="A68" s="182">
        <v>3233</v>
      </c>
      <c r="B68" s="183"/>
      <c r="C68" s="184"/>
      <c r="D68" s="167" t="s">
        <v>221</v>
      </c>
      <c r="E68" s="322">
        <v>10.62</v>
      </c>
      <c r="F68" s="322"/>
      <c r="G68" s="322"/>
      <c r="H68" s="322"/>
      <c r="I68" s="76">
        <f t="shared" si="1"/>
        <v>0</v>
      </c>
      <c r="J68" s="348" t="e">
        <f t="shared" si="2"/>
        <v>#DIV/0!</v>
      </c>
    </row>
    <row r="69" spans="1:10" ht="18.600000000000001" customHeight="1" x14ac:dyDescent="0.25">
      <c r="A69" s="182">
        <v>3234</v>
      </c>
      <c r="B69" s="183"/>
      <c r="C69" s="184"/>
      <c r="D69" s="167" t="s">
        <v>175</v>
      </c>
      <c r="E69" s="322">
        <v>1236.67</v>
      </c>
      <c r="F69" s="322"/>
      <c r="G69" s="322"/>
      <c r="H69" s="322">
        <v>2722.92</v>
      </c>
      <c r="I69" s="76">
        <f t="shared" si="1"/>
        <v>220.18161676114079</v>
      </c>
      <c r="J69" s="348" t="e">
        <f t="shared" si="2"/>
        <v>#DIV/0!</v>
      </c>
    </row>
    <row r="70" spans="1:10" ht="18.600000000000001" customHeight="1" x14ac:dyDescent="0.25">
      <c r="A70" s="182">
        <v>3235</v>
      </c>
      <c r="B70" s="183"/>
      <c r="C70" s="184"/>
      <c r="D70" s="167" t="s">
        <v>176</v>
      </c>
      <c r="E70" s="322"/>
      <c r="F70" s="322"/>
      <c r="G70" s="322"/>
      <c r="H70" s="322"/>
      <c r="I70" s="76" t="e">
        <f t="shared" si="1"/>
        <v>#DIV/0!</v>
      </c>
      <c r="J70" s="348" t="e">
        <f t="shared" si="2"/>
        <v>#DIV/0!</v>
      </c>
    </row>
    <row r="71" spans="1:10" ht="18.600000000000001" customHeight="1" x14ac:dyDescent="0.25">
      <c r="A71" s="182">
        <v>3236</v>
      </c>
      <c r="B71" s="183"/>
      <c r="C71" s="184"/>
      <c r="D71" s="112" t="s">
        <v>222</v>
      </c>
      <c r="E71" s="322">
        <v>2548.3200000000002</v>
      </c>
      <c r="F71" s="322"/>
      <c r="G71" s="322"/>
      <c r="H71" s="322">
        <v>40.200000000000003</v>
      </c>
      <c r="I71" s="76">
        <f t="shared" si="1"/>
        <v>1.57750988886796</v>
      </c>
      <c r="J71" s="348" t="e">
        <f t="shared" si="2"/>
        <v>#DIV/0!</v>
      </c>
    </row>
    <row r="72" spans="1:10" ht="18.600000000000001" customHeight="1" x14ac:dyDescent="0.25">
      <c r="A72" s="182">
        <v>3237</v>
      </c>
      <c r="B72" s="183"/>
      <c r="C72" s="184"/>
      <c r="D72" s="112" t="s">
        <v>223</v>
      </c>
      <c r="E72" s="322"/>
      <c r="F72" s="322"/>
      <c r="G72" s="322"/>
      <c r="H72" s="322">
        <v>1308.5899999999999</v>
      </c>
      <c r="I72" s="76" t="e">
        <f t="shared" si="1"/>
        <v>#DIV/0!</v>
      </c>
      <c r="J72" s="348" t="e">
        <f t="shared" si="2"/>
        <v>#DIV/0!</v>
      </c>
    </row>
    <row r="73" spans="1:10" ht="18.600000000000001" customHeight="1" x14ac:dyDescent="0.25">
      <c r="A73" s="182">
        <v>3238</v>
      </c>
      <c r="B73" s="183"/>
      <c r="C73" s="184"/>
      <c r="D73" s="112" t="s">
        <v>179</v>
      </c>
      <c r="E73" s="322">
        <v>289.69</v>
      </c>
      <c r="F73" s="322"/>
      <c r="G73" s="322"/>
      <c r="H73" s="322"/>
      <c r="I73" s="76">
        <f t="shared" si="1"/>
        <v>0</v>
      </c>
      <c r="J73" s="348" t="e">
        <f t="shared" si="2"/>
        <v>#DIV/0!</v>
      </c>
    </row>
    <row r="74" spans="1:10" ht="18.600000000000001" customHeight="1" x14ac:dyDescent="0.25">
      <c r="A74" s="182">
        <v>3239</v>
      </c>
      <c r="B74" s="183"/>
      <c r="C74" s="184"/>
      <c r="D74" s="112" t="s">
        <v>180</v>
      </c>
      <c r="E74" s="322"/>
      <c r="F74" s="322"/>
      <c r="G74" s="322"/>
      <c r="H74" s="322"/>
      <c r="I74" s="76" t="e">
        <f t="shared" si="1"/>
        <v>#DIV/0!</v>
      </c>
      <c r="J74" s="348" t="e">
        <f t="shared" si="2"/>
        <v>#DIV/0!</v>
      </c>
    </row>
    <row r="75" spans="1:10" ht="26.45" customHeight="1" x14ac:dyDescent="0.25">
      <c r="A75" s="202">
        <v>329</v>
      </c>
      <c r="B75" s="203"/>
      <c r="C75" s="204"/>
      <c r="D75" s="205" t="s">
        <v>181</v>
      </c>
      <c r="E75" s="330">
        <f>SUM(E76:E80)</f>
        <v>0</v>
      </c>
      <c r="F75" s="330"/>
      <c r="G75" s="330">
        <f t="shared" ref="G75:H75" si="22">SUM(G76:G80)</f>
        <v>0</v>
      </c>
      <c r="H75" s="330">
        <f t="shared" si="22"/>
        <v>0</v>
      </c>
      <c r="I75" s="276" t="e">
        <f t="shared" si="1"/>
        <v>#DIV/0!</v>
      </c>
      <c r="J75" s="348" t="e">
        <f t="shared" si="2"/>
        <v>#DIV/0!</v>
      </c>
    </row>
    <row r="76" spans="1:10" ht="16.899999999999999" customHeight="1" x14ac:dyDescent="0.25">
      <c r="A76" s="199">
        <v>3292</v>
      </c>
      <c r="B76" s="200"/>
      <c r="C76" s="201"/>
      <c r="D76" s="29" t="s">
        <v>183</v>
      </c>
      <c r="E76" s="331"/>
      <c r="F76" s="331"/>
      <c r="G76" s="331"/>
      <c r="H76" s="331"/>
      <c r="I76" s="76" t="e">
        <f t="shared" si="1"/>
        <v>#DIV/0!</v>
      </c>
      <c r="J76" s="348" t="e">
        <f t="shared" si="2"/>
        <v>#DIV/0!</v>
      </c>
    </row>
    <row r="77" spans="1:10" ht="15" customHeight="1" x14ac:dyDescent="0.25">
      <c r="A77" s="199">
        <v>3294</v>
      </c>
      <c r="B77" s="200"/>
      <c r="C77" s="201"/>
      <c r="D77" s="29" t="s">
        <v>224</v>
      </c>
      <c r="E77" s="331"/>
      <c r="F77" s="331"/>
      <c r="G77" s="331"/>
      <c r="H77" s="331"/>
      <c r="I77" s="76" t="e">
        <f t="shared" si="1"/>
        <v>#DIV/0!</v>
      </c>
      <c r="J77" s="348" t="e">
        <f t="shared" si="2"/>
        <v>#DIV/0!</v>
      </c>
    </row>
    <row r="78" spans="1:10" ht="16.149999999999999" customHeight="1" x14ac:dyDescent="0.25">
      <c r="A78" s="199">
        <v>3295</v>
      </c>
      <c r="B78" s="200"/>
      <c r="C78" s="201"/>
      <c r="D78" s="29" t="s">
        <v>186</v>
      </c>
      <c r="E78" s="331"/>
      <c r="F78" s="331"/>
      <c r="G78" s="331"/>
      <c r="H78" s="331"/>
      <c r="I78" s="76" t="e">
        <f t="shared" si="1"/>
        <v>#DIV/0!</v>
      </c>
      <c r="J78" s="348" t="e">
        <f t="shared" si="2"/>
        <v>#DIV/0!</v>
      </c>
    </row>
    <row r="79" spans="1:10" ht="16.149999999999999" customHeight="1" x14ac:dyDescent="0.25">
      <c r="A79" s="199">
        <v>3296</v>
      </c>
      <c r="B79" s="200"/>
      <c r="C79" s="201"/>
      <c r="D79" s="29" t="s">
        <v>187</v>
      </c>
      <c r="E79" s="331"/>
      <c r="F79" s="331"/>
      <c r="G79" s="331"/>
      <c r="H79" s="331"/>
      <c r="I79" s="76" t="e">
        <f t="shared" si="1"/>
        <v>#DIV/0!</v>
      </c>
      <c r="J79" s="348" t="e">
        <f t="shared" si="2"/>
        <v>#DIV/0!</v>
      </c>
    </row>
    <row r="80" spans="1:10" ht="28.15" customHeight="1" x14ac:dyDescent="0.25">
      <c r="A80" s="199">
        <v>3299</v>
      </c>
      <c r="B80" s="200"/>
      <c r="C80" s="201"/>
      <c r="D80" s="29" t="s">
        <v>181</v>
      </c>
      <c r="E80" s="331"/>
      <c r="F80" s="331"/>
      <c r="G80" s="331"/>
      <c r="H80" s="331"/>
      <c r="I80" s="76" t="e">
        <f t="shared" si="1"/>
        <v>#DIV/0!</v>
      </c>
      <c r="J80" s="348" t="e">
        <f t="shared" si="2"/>
        <v>#DIV/0!</v>
      </c>
    </row>
    <row r="81" spans="1:10" ht="18.600000000000001" customHeight="1" x14ac:dyDescent="0.25">
      <c r="A81" s="163">
        <v>34</v>
      </c>
      <c r="B81" s="164"/>
      <c r="C81" s="165"/>
      <c r="D81" s="140" t="s">
        <v>73</v>
      </c>
      <c r="E81" s="329">
        <f>SUM(E82)</f>
        <v>0</v>
      </c>
      <c r="F81" s="329">
        <f t="shared" ref="F81:H81" si="23">SUM(F82)</f>
        <v>0</v>
      </c>
      <c r="G81" s="329">
        <f t="shared" si="23"/>
        <v>0</v>
      </c>
      <c r="H81" s="329">
        <f t="shared" si="23"/>
        <v>0</v>
      </c>
      <c r="I81" s="272" t="e">
        <f t="shared" si="1"/>
        <v>#DIV/0!</v>
      </c>
      <c r="J81" s="368" t="e">
        <f t="shared" si="2"/>
        <v>#DIV/0!</v>
      </c>
    </row>
    <row r="82" spans="1:10" ht="18.600000000000001" customHeight="1" x14ac:dyDescent="0.25">
      <c r="A82" s="206">
        <v>343</v>
      </c>
      <c r="B82" s="178"/>
      <c r="C82" s="179"/>
      <c r="D82" s="166" t="s">
        <v>205</v>
      </c>
      <c r="E82" s="320">
        <f>SUM(E83+E84)</f>
        <v>0</v>
      </c>
      <c r="F82" s="320"/>
      <c r="G82" s="320">
        <f t="shared" ref="G82:H82" si="24">SUM(G83+G84)</f>
        <v>0</v>
      </c>
      <c r="H82" s="320">
        <f t="shared" si="24"/>
        <v>0</v>
      </c>
      <c r="I82" s="276" t="e">
        <f t="shared" si="1"/>
        <v>#DIV/0!</v>
      </c>
      <c r="J82" s="348" t="e">
        <f t="shared" si="2"/>
        <v>#DIV/0!</v>
      </c>
    </row>
    <row r="83" spans="1:10" ht="27.6" customHeight="1" x14ac:dyDescent="0.25">
      <c r="A83" s="207">
        <v>3431</v>
      </c>
      <c r="B83" s="208"/>
      <c r="C83" s="209"/>
      <c r="D83" s="167" t="s">
        <v>188</v>
      </c>
      <c r="E83" s="322"/>
      <c r="F83" s="322"/>
      <c r="G83" s="322"/>
      <c r="H83" s="322"/>
      <c r="I83" s="76" t="e">
        <f t="shared" si="1"/>
        <v>#DIV/0!</v>
      </c>
      <c r="J83" s="348" t="e">
        <f t="shared" si="2"/>
        <v>#DIV/0!</v>
      </c>
    </row>
    <row r="84" spans="1:10" ht="18.600000000000001" customHeight="1" x14ac:dyDescent="0.25">
      <c r="A84" s="207">
        <v>3433</v>
      </c>
      <c r="B84" s="208"/>
      <c r="C84" s="209"/>
      <c r="D84" s="167" t="s">
        <v>190</v>
      </c>
      <c r="E84" s="322"/>
      <c r="F84" s="322"/>
      <c r="G84" s="322"/>
      <c r="H84" s="322"/>
      <c r="I84" s="76" t="e">
        <f t="shared" si="1"/>
        <v>#DIV/0!</v>
      </c>
      <c r="J84" s="348" t="e">
        <f t="shared" si="2"/>
        <v>#DIV/0!</v>
      </c>
    </row>
    <row r="85" spans="1:10" ht="18.600000000000001" customHeight="1" x14ac:dyDescent="0.25">
      <c r="A85" s="472" t="s">
        <v>72</v>
      </c>
      <c r="B85" s="472"/>
      <c r="C85" s="472"/>
      <c r="D85" s="357" t="s">
        <v>74</v>
      </c>
      <c r="E85" s="352">
        <f>SUM(E86)</f>
        <v>245800.00000000003</v>
      </c>
      <c r="F85" s="352">
        <f t="shared" ref="F85:H85" si="25">SUM(F86)</f>
        <v>272060</v>
      </c>
      <c r="G85" s="352">
        <f t="shared" si="25"/>
        <v>0</v>
      </c>
      <c r="H85" s="352">
        <f t="shared" si="25"/>
        <v>272059.99999999994</v>
      </c>
      <c r="I85" s="160">
        <f t="shared" si="1"/>
        <v>110.68348250610249</v>
      </c>
      <c r="J85" s="342">
        <f t="shared" si="2"/>
        <v>99.999999999999972</v>
      </c>
    </row>
    <row r="86" spans="1:10" ht="18.600000000000001" customHeight="1" x14ac:dyDescent="0.25">
      <c r="A86" s="473">
        <v>3</v>
      </c>
      <c r="B86" s="473"/>
      <c r="C86" s="473"/>
      <c r="D86" s="153" t="s">
        <v>6</v>
      </c>
      <c r="E86" s="328">
        <f>SUM(E87+E116)</f>
        <v>245800.00000000003</v>
      </c>
      <c r="F86" s="328">
        <f>SUM(F87+F116)</f>
        <v>272060</v>
      </c>
      <c r="G86" s="328">
        <f t="shared" ref="G86:H86" si="26">SUM(G87+G116)</f>
        <v>0</v>
      </c>
      <c r="H86" s="328">
        <f t="shared" si="26"/>
        <v>272059.99999999994</v>
      </c>
      <c r="I86" s="273">
        <f t="shared" ref="I86:I156" si="27">SUM(H86/E86*100)</f>
        <v>110.68348250610249</v>
      </c>
      <c r="J86" s="369">
        <f t="shared" ref="J86:J155" si="28">SUM(H86/F86*100)</f>
        <v>99.999999999999972</v>
      </c>
    </row>
    <row r="87" spans="1:10" ht="18.600000000000001" customHeight="1" x14ac:dyDescent="0.25">
      <c r="A87" s="474">
        <v>32</v>
      </c>
      <c r="B87" s="474"/>
      <c r="C87" s="474"/>
      <c r="D87" s="151" t="s">
        <v>15</v>
      </c>
      <c r="E87" s="329">
        <f>SUM(E88+E93+E100+E110)</f>
        <v>245022.27000000002</v>
      </c>
      <c r="F87" s="329">
        <f>SUM(F88+F93+F100+F110)</f>
        <v>270860</v>
      </c>
      <c r="G87" s="329">
        <f t="shared" ref="G87:H87" si="29">SUM(G88+G93+G100+G110)</f>
        <v>0</v>
      </c>
      <c r="H87" s="329">
        <f t="shared" si="29"/>
        <v>271027.89999999997</v>
      </c>
      <c r="I87" s="272">
        <f t="shared" si="27"/>
        <v>110.6135781045535</v>
      </c>
      <c r="J87" s="368">
        <f t="shared" si="28"/>
        <v>100.0619877427453</v>
      </c>
    </row>
    <row r="88" spans="1:10" ht="18.600000000000001" customHeight="1" x14ac:dyDescent="0.25">
      <c r="A88" s="185">
        <v>321</v>
      </c>
      <c r="B88" s="186"/>
      <c r="C88" s="177"/>
      <c r="D88" s="166" t="s">
        <v>160</v>
      </c>
      <c r="E88" s="320">
        <f>SUM(E89:E92)</f>
        <v>3052.9</v>
      </c>
      <c r="F88" s="320">
        <v>5000</v>
      </c>
      <c r="G88" s="320">
        <f t="shared" ref="G88:H88" si="30">SUM(G89:G92)</f>
        <v>0</v>
      </c>
      <c r="H88" s="320">
        <f t="shared" si="30"/>
        <v>4384.28</v>
      </c>
      <c r="I88" s="276">
        <f t="shared" si="27"/>
        <v>143.61033771168397</v>
      </c>
      <c r="J88" s="348">
        <f t="shared" si="28"/>
        <v>87.685599999999994</v>
      </c>
    </row>
    <row r="89" spans="1:10" ht="18.600000000000001" customHeight="1" x14ac:dyDescent="0.25">
      <c r="A89" s="182">
        <v>3211</v>
      </c>
      <c r="B89" s="183"/>
      <c r="C89" s="184"/>
      <c r="D89" s="167" t="s">
        <v>161</v>
      </c>
      <c r="E89" s="322">
        <v>2511.0100000000002</v>
      </c>
      <c r="F89" s="322"/>
      <c r="G89" s="322"/>
      <c r="H89" s="322">
        <v>4159.28</v>
      </c>
      <c r="I89" s="76">
        <f t="shared" si="27"/>
        <v>165.64171389201951</v>
      </c>
      <c r="J89" s="348" t="e">
        <f t="shared" si="28"/>
        <v>#DIV/0!</v>
      </c>
    </row>
    <row r="90" spans="1:10" ht="25.15" customHeight="1" x14ac:dyDescent="0.25">
      <c r="A90" s="182">
        <v>3212</v>
      </c>
      <c r="B90" s="183"/>
      <c r="C90" s="184"/>
      <c r="D90" s="167" t="s">
        <v>213</v>
      </c>
      <c r="E90" s="322">
        <v>0</v>
      </c>
      <c r="F90" s="322"/>
      <c r="G90" s="322"/>
      <c r="H90" s="322"/>
      <c r="I90" s="76" t="e">
        <f t="shared" si="27"/>
        <v>#DIV/0!</v>
      </c>
      <c r="J90" s="348" t="e">
        <f t="shared" si="28"/>
        <v>#DIV/0!</v>
      </c>
    </row>
    <row r="91" spans="1:10" ht="18.600000000000001" customHeight="1" x14ac:dyDescent="0.25">
      <c r="A91" s="182">
        <v>3213</v>
      </c>
      <c r="B91" s="183"/>
      <c r="C91" s="184"/>
      <c r="D91" s="167" t="s">
        <v>214</v>
      </c>
      <c r="E91" s="322">
        <v>541.89</v>
      </c>
      <c r="F91" s="322"/>
      <c r="G91" s="322"/>
      <c r="H91" s="322">
        <v>225</v>
      </c>
      <c r="I91" s="76">
        <f t="shared" si="27"/>
        <v>41.521341969772465</v>
      </c>
      <c r="J91" s="348" t="e">
        <f t="shared" si="28"/>
        <v>#DIV/0!</v>
      </c>
    </row>
    <row r="92" spans="1:10" ht="26.45" customHeight="1" x14ac:dyDescent="0.25">
      <c r="A92" s="182">
        <v>3214</v>
      </c>
      <c r="B92" s="183"/>
      <c r="C92" s="184"/>
      <c r="D92" s="167" t="s">
        <v>215</v>
      </c>
      <c r="E92" s="322"/>
      <c r="F92" s="322"/>
      <c r="G92" s="322"/>
      <c r="H92" s="322"/>
      <c r="I92" s="76" t="e">
        <f t="shared" si="27"/>
        <v>#DIV/0!</v>
      </c>
      <c r="J92" s="348" t="e">
        <f t="shared" si="28"/>
        <v>#DIV/0!</v>
      </c>
    </row>
    <row r="93" spans="1:10" ht="38.25" customHeight="1" x14ac:dyDescent="0.25">
      <c r="A93" s="185">
        <v>322</v>
      </c>
      <c r="B93" s="186"/>
      <c r="C93" s="177"/>
      <c r="D93" s="166" t="s">
        <v>216</v>
      </c>
      <c r="E93" s="320">
        <f>SUM(E94:E99)</f>
        <v>30633.15</v>
      </c>
      <c r="F93" s="320">
        <v>27000</v>
      </c>
      <c r="G93" s="320">
        <f t="shared" ref="G93:H93" si="31">SUM(G94:G99)</f>
        <v>0</v>
      </c>
      <c r="H93" s="320">
        <f t="shared" si="31"/>
        <v>27000</v>
      </c>
      <c r="I93" s="276">
        <f t="shared" si="27"/>
        <v>88.139809324212493</v>
      </c>
      <c r="J93" s="348">
        <f t="shared" si="28"/>
        <v>100</v>
      </c>
    </row>
    <row r="94" spans="1:10" ht="19.899999999999999" customHeight="1" x14ac:dyDescent="0.25">
      <c r="A94" s="182">
        <v>3221</v>
      </c>
      <c r="B94" s="183"/>
      <c r="C94" s="184"/>
      <c r="D94" s="167" t="s">
        <v>217</v>
      </c>
      <c r="E94" s="322">
        <v>12114.63</v>
      </c>
      <c r="F94" s="322"/>
      <c r="G94" s="322"/>
      <c r="H94" s="322">
        <v>9767.07</v>
      </c>
      <c r="I94" s="76">
        <f t="shared" si="27"/>
        <v>80.62210731982735</v>
      </c>
      <c r="J94" s="348" t="e">
        <f t="shared" si="28"/>
        <v>#DIV/0!</v>
      </c>
    </row>
    <row r="95" spans="1:10" x14ac:dyDescent="0.25">
      <c r="A95" s="182">
        <v>3222</v>
      </c>
      <c r="B95" s="183"/>
      <c r="C95" s="184"/>
      <c r="D95" s="167" t="s">
        <v>166</v>
      </c>
      <c r="E95" s="322"/>
      <c r="F95" s="322"/>
      <c r="G95" s="322"/>
      <c r="H95" s="322"/>
      <c r="I95" s="76" t="e">
        <f t="shared" si="27"/>
        <v>#DIV/0!</v>
      </c>
      <c r="J95" s="348" t="e">
        <f t="shared" si="28"/>
        <v>#DIV/0!</v>
      </c>
    </row>
    <row r="96" spans="1:10" ht="33" customHeight="1" x14ac:dyDescent="0.25">
      <c r="A96" s="182">
        <v>3223</v>
      </c>
      <c r="B96" s="183"/>
      <c r="C96" s="184"/>
      <c r="D96" s="167" t="s">
        <v>167</v>
      </c>
      <c r="E96" s="322">
        <v>16363.78</v>
      </c>
      <c r="F96" s="322"/>
      <c r="G96" s="322"/>
      <c r="H96" s="322">
        <v>15649.95</v>
      </c>
      <c r="I96" s="76">
        <f t="shared" si="27"/>
        <v>95.637743846470684</v>
      </c>
      <c r="J96" s="348" t="e">
        <f t="shared" si="28"/>
        <v>#DIV/0!</v>
      </c>
    </row>
    <row r="97" spans="1:10" ht="33" customHeight="1" x14ac:dyDescent="0.25">
      <c r="A97" s="182">
        <v>3224</v>
      </c>
      <c r="B97" s="183"/>
      <c r="C97" s="184"/>
      <c r="D97" s="167" t="s">
        <v>168</v>
      </c>
      <c r="E97" s="322">
        <v>2154.7399999999998</v>
      </c>
      <c r="F97" s="322"/>
      <c r="G97" s="322"/>
      <c r="H97" s="322">
        <v>1550.69</v>
      </c>
      <c r="I97" s="76">
        <f t="shared" si="27"/>
        <v>71.966455349601361</v>
      </c>
      <c r="J97" s="348" t="e">
        <f t="shared" si="28"/>
        <v>#DIV/0!</v>
      </c>
    </row>
    <row r="98" spans="1:10" ht="14.45" customHeight="1" x14ac:dyDescent="0.25">
      <c r="A98" s="182">
        <v>3225</v>
      </c>
      <c r="B98" s="183"/>
      <c r="C98" s="184"/>
      <c r="D98" s="167" t="s">
        <v>218</v>
      </c>
      <c r="E98" s="322"/>
      <c r="F98" s="322"/>
      <c r="G98" s="322"/>
      <c r="H98" s="322">
        <v>32.29</v>
      </c>
      <c r="I98" s="76" t="e">
        <f t="shared" si="27"/>
        <v>#DIV/0!</v>
      </c>
      <c r="J98" s="348" t="e">
        <f t="shared" si="28"/>
        <v>#DIV/0!</v>
      </c>
    </row>
    <row r="99" spans="1:10" ht="26.45" customHeight="1" x14ac:dyDescent="0.25">
      <c r="A99" s="182">
        <v>3227</v>
      </c>
      <c r="B99" s="183"/>
      <c r="C99" s="184"/>
      <c r="D99" s="167" t="s">
        <v>170</v>
      </c>
      <c r="E99" s="322"/>
      <c r="F99" s="322"/>
      <c r="G99" s="322"/>
      <c r="H99" s="322"/>
      <c r="I99" s="76" t="e">
        <f t="shared" si="27"/>
        <v>#DIV/0!</v>
      </c>
      <c r="J99" s="348" t="e">
        <f t="shared" si="28"/>
        <v>#DIV/0!</v>
      </c>
    </row>
    <row r="100" spans="1:10" ht="14.45" customHeight="1" x14ac:dyDescent="0.25">
      <c r="A100" s="198">
        <v>323</v>
      </c>
      <c r="B100" s="169"/>
      <c r="C100" s="170"/>
      <c r="D100" s="166" t="s">
        <v>171</v>
      </c>
      <c r="E100" s="320">
        <f>SUM(E101:E109)</f>
        <v>209566.29000000004</v>
      </c>
      <c r="F100" s="320">
        <v>235860</v>
      </c>
      <c r="G100" s="320">
        <f t="shared" ref="G100:H100" si="32">SUM(G101:G109)</f>
        <v>0</v>
      </c>
      <c r="H100" s="320">
        <f t="shared" si="32"/>
        <v>237367.8</v>
      </c>
      <c r="I100" s="276">
        <f t="shared" si="27"/>
        <v>113.26621280550415</v>
      </c>
      <c r="J100" s="348">
        <f t="shared" si="28"/>
        <v>100.63927753752226</v>
      </c>
    </row>
    <row r="101" spans="1:10" ht="23.45" customHeight="1" x14ac:dyDescent="0.25">
      <c r="A101" s="196">
        <v>3231</v>
      </c>
      <c r="B101" s="168"/>
      <c r="C101" s="197"/>
      <c r="D101" s="195" t="s">
        <v>220</v>
      </c>
      <c r="E101" s="322">
        <v>190358.65</v>
      </c>
      <c r="F101" s="322"/>
      <c r="G101" s="322"/>
      <c r="H101" s="322">
        <v>215276.52</v>
      </c>
      <c r="I101" s="76">
        <f t="shared" si="27"/>
        <v>113.08995940032145</v>
      </c>
      <c r="J101" s="348" t="e">
        <f t="shared" si="28"/>
        <v>#DIV/0!</v>
      </c>
    </row>
    <row r="102" spans="1:10" ht="14.45" customHeight="1" x14ac:dyDescent="0.25">
      <c r="A102" s="182">
        <v>3232</v>
      </c>
      <c r="B102" s="183"/>
      <c r="C102" s="184"/>
      <c r="D102" s="167" t="s">
        <v>173</v>
      </c>
      <c r="E102" s="322">
        <v>6490.39</v>
      </c>
      <c r="F102" s="322"/>
      <c r="G102" s="322"/>
      <c r="H102" s="322">
        <v>7966.43</v>
      </c>
      <c r="I102" s="76">
        <f t="shared" si="27"/>
        <v>122.74193076225004</v>
      </c>
      <c r="J102" s="348" t="e">
        <f t="shared" si="28"/>
        <v>#DIV/0!</v>
      </c>
    </row>
    <row r="103" spans="1:10" x14ac:dyDescent="0.25">
      <c r="A103" s="182">
        <v>3233</v>
      </c>
      <c r="B103" s="183"/>
      <c r="C103" s="184"/>
      <c r="D103" s="167" t="s">
        <v>221</v>
      </c>
      <c r="E103" s="322">
        <v>116.82</v>
      </c>
      <c r="F103" s="322"/>
      <c r="G103" s="322"/>
      <c r="H103" s="322">
        <v>63.72</v>
      </c>
      <c r="I103" s="76">
        <f t="shared" si="27"/>
        <v>54.545454545454554</v>
      </c>
      <c r="J103" s="348" t="e">
        <f t="shared" si="28"/>
        <v>#DIV/0!</v>
      </c>
    </row>
    <row r="104" spans="1:10" ht="32.450000000000003" customHeight="1" x14ac:dyDescent="0.25">
      <c r="A104" s="182">
        <v>3234</v>
      </c>
      <c r="B104" s="183"/>
      <c r="C104" s="184"/>
      <c r="D104" s="167" t="s">
        <v>175</v>
      </c>
      <c r="E104" s="322">
        <v>8134.43</v>
      </c>
      <c r="F104" s="322"/>
      <c r="G104" s="322"/>
      <c r="H104" s="322">
        <v>7384.34</v>
      </c>
      <c r="I104" s="76">
        <f t="shared" si="27"/>
        <v>90.778825314127715</v>
      </c>
      <c r="J104" s="348" t="e">
        <f t="shared" si="28"/>
        <v>#DIV/0!</v>
      </c>
    </row>
    <row r="105" spans="1:10" ht="32.450000000000003" customHeight="1" x14ac:dyDescent="0.25">
      <c r="A105" s="182">
        <v>3235</v>
      </c>
      <c r="B105" s="183"/>
      <c r="C105" s="184"/>
      <c r="D105" s="167" t="s">
        <v>176</v>
      </c>
      <c r="E105" s="322"/>
      <c r="F105" s="322"/>
      <c r="G105" s="322"/>
      <c r="H105" s="322"/>
      <c r="I105" s="76" t="e">
        <f t="shared" si="27"/>
        <v>#DIV/0!</v>
      </c>
      <c r="J105" s="348" t="e">
        <f t="shared" si="28"/>
        <v>#DIV/0!</v>
      </c>
    </row>
    <row r="106" spans="1:10" ht="26.45" customHeight="1" x14ac:dyDescent="0.25">
      <c r="A106" s="182">
        <v>3236</v>
      </c>
      <c r="B106" s="183"/>
      <c r="C106" s="184"/>
      <c r="D106" s="112" t="s">
        <v>222</v>
      </c>
      <c r="E106" s="322">
        <v>53.63</v>
      </c>
      <c r="F106" s="322"/>
      <c r="G106" s="322"/>
      <c r="H106" s="322">
        <v>2848.06</v>
      </c>
      <c r="I106" s="76">
        <f t="shared" si="27"/>
        <v>5310.5724407980606</v>
      </c>
      <c r="J106" s="348" t="e">
        <f t="shared" si="28"/>
        <v>#DIV/0!</v>
      </c>
    </row>
    <row r="107" spans="1:10" ht="14.45" customHeight="1" x14ac:dyDescent="0.25">
      <c r="A107" s="182">
        <v>3237</v>
      </c>
      <c r="B107" s="183"/>
      <c r="C107" s="184"/>
      <c r="D107" s="112" t="s">
        <v>223</v>
      </c>
      <c r="E107" s="322">
        <v>124.42</v>
      </c>
      <c r="F107" s="322"/>
      <c r="G107" s="322"/>
      <c r="H107" s="322">
        <v>125</v>
      </c>
      <c r="I107" s="76">
        <f t="shared" si="27"/>
        <v>100.46616299630284</v>
      </c>
      <c r="J107" s="348" t="e">
        <f t="shared" si="28"/>
        <v>#DIV/0!</v>
      </c>
    </row>
    <row r="108" spans="1:10" ht="14.45" customHeight="1" x14ac:dyDescent="0.25">
      <c r="A108" s="182">
        <v>3238</v>
      </c>
      <c r="B108" s="183"/>
      <c r="C108" s="184"/>
      <c r="D108" s="112" t="s">
        <v>179</v>
      </c>
      <c r="E108" s="322">
        <v>4287.95</v>
      </c>
      <c r="F108" s="322"/>
      <c r="G108" s="322"/>
      <c r="H108" s="322">
        <v>3358.48</v>
      </c>
      <c r="I108" s="76">
        <f t="shared" si="27"/>
        <v>78.323674483144629</v>
      </c>
      <c r="J108" s="348" t="e">
        <f t="shared" si="28"/>
        <v>#DIV/0!</v>
      </c>
    </row>
    <row r="109" spans="1:10" ht="14.45" customHeight="1" x14ac:dyDescent="0.25">
      <c r="A109" s="182">
        <v>3239</v>
      </c>
      <c r="B109" s="183"/>
      <c r="C109" s="184"/>
      <c r="D109" s="112" t="s">
        <v>180</v>
      </c>
      <c r="E109" s="322"/>
      <c r="F109" s="322"/>
      <c r="G109" s="322"/>
      <c r="H109" s="322">
        <v>345.25</v>
      </c>
      <c r="I109" s="76" t="e">
        <f t="shared" si="27"/>
        <v>#DIV/0!</v>
      </c>
      <c r="J109" s="348" t="e">
        <f t="shared" si="28"/>
        <v>#DIV/0!</v>
      </c>
    </row>
    <row r="110" spans="1:10" ht="25.5" x14ac:dyDescent="0.25">
      <c r="A110" s="202">
        <v>329</v>
      </c>
      <c r="B110" s="203"/>
      <c r="C110" s="204"/>
      <c r="D110" s="205" t="s">
        <v>181</v>
      </c>
      <c r="E110" s="330">
        <f>SUM(E111:E115)</f>
        <v>1769.9299999999998</v>
      </c>
      <c r="F110" s="330">
        <v>3000</v>
      </c>
      <c r="G110" s="330">
        <f t="shared" ref="G110:H110" si="33">SUM(G111:G115)</f>
        <v>0</v>
      </c>
      <c r="H110" s="330">
        <f t="shared" si="33"/>
        <v>2275.8199999999997</v>
      </c>
      <c r="I110" s="276">
        <f t="shared" si="27"/>
        <v>128.58248631301802</v>
      </c>
      <c r="J110" s="348">
        <f t="shared" si="28"/>
        <v>75.86066666666666</v>
      </c>
    </row>
    <row r="111" spans="1:10" ht="14.45" customHeight="1" x14ac:dyDescent="0.25">
      <c r="A111" s="199">
        <v>3292</v>
      </c>
      <c r="B111" s="200"/>
      <c r="C111" s="201"/>
      <c r="D111" s="29" t="s">
        <v>183</v>
      </c>
      <c r="E111" s="331">
        <v>1608.84</v>
      </c>
      <c r="F111" s="331"/>
      <c r="G111" s="331"/>
      <c r="H111" s="331">
        <v>1760.91</v>
      </c>
      <c r="I111" s="76">
        <f t="shared" si="27"/>
        <v>109.45215186096817</v>
      </c>
      <c r="J111" s="348" t="e">
        <f t="shared" si="28"/>
        <v>#DIV/0!</v>
      </c>
    </row>
    <row r="112" spans="1:10" ht="21.6" customHeight="1" x14ac:dyDescent="0.25">
      <c r="A112" s="199">
        <v>3294</v>
      </c>
      <c r="B112" s="200"/>
      <c r="C112" s="201"/>
      <c r="D112" s="29" t="s">
        <v>224</v>
      </c>
      <c r="E112" s="331">
        <v>53.09</v>
      </c>
      <c r="F112" s="331"/>
      <c r="G112" s="331"/>
      <c r="H112" s="331"/>
      <c r="I112" s="76">
        <f t="shared" si="27"/>
        <v>0</v>
      </c>
      <c r="J112" s="348" t="e">
        <f t="shared" si="28"/>
        <v>#DIV/0!</v>
      </c>
    </row>
    <row r="113" spans="1:11" ht="18.600000000000001" customHeight="1" x14ac:dyDescent="0.25">
      <c r="A113" s="199">
        <v>3295</v>
      </c>
      <c r="B113" s="200"/>
      <c r="C113" s="201"/>
      <c r="D113" s="29" t="s">
        <v>186</v>
      </c>
      <c r="E113" s="331"/>
      <c r="F113" s="331"/>
      <c r="G113" s="331"/>
      <c r="H113" s="331">
        <v>165.63</v>
      </c>
      <c r="I113" s="76" t="e">
        <f t="shared" si="27"/>
        <v>#DIV/0!</v>
      </c>
      <c r="J113" s="348" t="e">
        <f t="shared" si="28"/>
        <v>#DIV/0!</v>
      </c>
    </row>
    <row r="114" spans="1:11" x14ac:dyDescent="0.25">
      <c r="A114" s="199">
        <v>3296</v>
      </c>
      <c r="B114" s="200"/>
      <c r="C114" s="201"/>
      <c r="D114" s="29" t="s">
        <v>187</v>
      </c>
      <c r="E114" s="331"/>
      <c r="F114" s="331"/>
      <c r="G114" s="331"/>
      <c r="H114" s="331"/>
      <c r="I114" s="76" t="e">
        <f t="shared" si="27"/>
        <v>#DIV/0!</v>
      </c>
      <c r="J114" s="348" t="e">
        <f t="shared" si="28"/>
        <v>#DIV/0!</v>
      </c>
    </row>
    <row r="115" spans="1:11" ht="27.6" customHeight="1" x14ac:dyDescent="0.25">
      <c r="A115" s="199">
        <v>3299</v>
      </c>
      <c r="B115" s="200"/>
      <c r="C115" s="201"/>
      <c r="D115" s="29" t="s">
        <v>181</v>
      </c>
      <c r="E115" s="331">
        <v>108</v>
      </c>
      <c r="F115" s="331"/>
      <c r="G115" s="331"/>
      <c r="H115" s="331">
        <v>349.28</v>
      </c>
      <c r="I115" s="76">
        <f t="shared" si="27"/>
        <v>323.40740740740739</v>
      </c>
      <c r="J115" s="348" t="e">
        <f t="shared" si="28"/>
        <v>#DIV/0!</v>
      </c>
      <c r="K115" s="87"/>
    </row>
    <row r="116" spans="1:11" ht="14.45" customHeight="1" x14ac:dyDescent="0.25">
      <c r="A116" s="163">
        <v>34</v>
      </c>
      <c r="B116" s="164"/>
      <c r="C116" s="165"/>
      <c r="D116" s="140" t="s">
        <v>73</v>
      </c>
      <c r="E116" s="329">
        <f>SUM(E117)</f>
        <v>777.73</v>
      </c>
      <c r="F116" s="329">
        <f t="shared" ref="F116:H116" si="34">SUM(F117)</f>
        <v>1200</v>
      </c>
      <c r="G116" s="329">
        <f t="shared" si="34"/>
        <v>0</v>
      </c>
      <c r="H116" s="329">
        <f t="shared" si="34"/>
        <v>1032.0999999999999</v>
      </c>
      <c r="I116" s="272">
        <f t="shared" si="27"/>
        <v>132.70672341300966</v>
      </c>
      <c r="J116" s="368">
        <f t="shared" si="28"/>
        <v>86.008333333333326</v>
      </c>
    </row>
    <row r="117" spans="1:11" ht="26.45" customHeight="1" x14ac:dyDescent="0.25">
      <c r="A117" s="206">
        <v>343</v>
      </c>
      <c r="B117" s="178"/>
      <c r="C117" s="179"/>
      <c r="D117" s="166" t="s">
        <v>205</v>
      </c>
      <c r="E117" s="320">
        <f>SUM(E118+E119)</f>
        <v>777.73</v>
      </c>
      <c r="F117" s="320">
        <v>1200</v>
      </c>
      <c r="G117" s="320">
        <f t="shared" ref="G117:H117" si="35">SUM(G118+G119)</f>
        <v>0</v>
      </c>
      <c r="H117" s="320">
        <f t="shared" si="35"/>
        <v>1032.0999999999999</v>
      </c>
      <c r="I117" s="276">
        <f t="shared" si="27"/>
        <v>132.70672341300966</v>
      </c>
      <c r="J117" s="348">
        <f t="shared" si="28"/>
        <v>86.008333333333326</v>
      </c>
    </row>
    <row r="118" spans="1:11" ht="30.6" customHeight="1" x14ac:dyDescent="0.25">
      <c r="A118" s="207">
        <v>3431</v>
      </c>
      <c r="B118" s="208"/>
      <c r="C118" s="209"/>
      <c r="D118" s="167" t="s">
        <v>188</v>
      </c>
      <c r="E118" s="322">
        <v>777.73</v>
      </c>
      <c r="F118" s="322"/>
      <c r="G118" s="322"/>
      <c r="H118" s="322">
        <v>1032.0999999999999</v>
      </c>
      <c r="I118" s="76">
        <f t="shared" si="27"/>
        <v>132.70672341300966</v>
      </c>
      <c r="J118" s="348" t="e">
        <f t="shared" si="28"/>
        <v>#DIV/0!</v>
      </c>
    </row>
    <row r="119" spans="1:11" ht="31.9" customHeight="1" x14ac:dyDescent="0.25">
      <c r="A119" s="207">
        <v>3433</v>
      </c>
      <c r="B119" s="208"/>
      <c r="C119" s="209"/>
      <c r="D119" s="167" t="s">
        <v>190</v>
      </c>
      <c r="E119" s="322"/>
      <c r="F119" s="322"/>
      <c r="G119" s="322"/>
      <c r="H119" s="322"/>
      <c r="I119" s="76" t="e">
        <f t="shared" si="27"/>
        <v>#DIV/0!</v>
      </c>
      <c r="J119" s="348" t="e">
        <f t="shared" si="28"/>
        <v>#DIV/0!</v>
      </c>
    </row>
    <row r="120" spans="1:11" ht="31.9" customHeight="1" x14ac:dyDescent="0.25">
      <c r="A120" s="472" t="s">
        <v>75</v>
      </c>
      <c r="B120" s="472"/>
      <c r="C120" s="472"/>
      <c r="D120" s="357" t="s">
        <v>95</v>
      </c>
      <c r="E120" s="352">
        <f>SUM(E121+E153)</f>
        <v>1127980.22</v>
      </c>
      <c r="F120" s="352">
        <f>SUM(F121+F153)</f>
        <v>1435446</v>
      </c>
      <c r="G120" s="352">
        <f>SUM(G121+G153)</f>
        <v>0</v>
      </c>
      <c r="H120" s="352">
        <f>SUM(H121+H153)</f>
        <v>1281338.3199999998</v>
      </c>
      <c r="I120" s="160">
        <f t="shared" si="27"/>
        <v>113.5958146500122</v>
      </c>
      <c r="J120" s="342">
        <f t="shared" si="28"/>
        <v>89.264125574908419</v>
      </c>
    </row>
    <row r="121" spans="1:11" ht="18.600000000000001" customHeight="1" x14ac:dyDescent="0.25">
      <c r="A121" s="475">
        <v>3</v>
      </c>
      <c r="B121" s="475"/>
      <c r="C121" s="475"/>
      <c r="D121" s="153" t="s">
        <v>6</v>
      </c>
      <c r="E121" s="328">
        <f>SUM(E122+E131+E150)</f>
        <v>987774.66</v>
      </c>
      <c r="F121" s="328">
        <f>SUM(F122+F131+F151)</f>
        <v>1435446</v>
      </c>
      <c r="G121" s="328">
        <f>SUM(G122+G131+G150)</f>
        <v>0</v>
      </c>
      <c r="H121" s="328">
        <f>SUM(H122+H131+H150)</f>
        <v>1281338.3199999998</v>
      </c>
      <c r="I121" s="273">
        <f t="shared" si="27"/>
        <v>129.7196994302324</v>
      </c>
      <c r="J121" s="369">
        <f t="shared" si="28"/>
        <v>89.264125574908419</v>
      </c>
    </row>
    <row r="122" spans="1:11" ht="18.600000000000001" customHeight="1" x14ac:dyDescent="0.25">
      <c r="A122" s="476">
        <v>31</v>
      </c>
      <c r="B122" s="477"/>
      <c r="C122" s="478"/>
      <c r="D122" s="140" t="s">
        <v>7</v>
      </c>
      <c r="E122" s="329">
        <f>SUM(E123+E127+E129)</f>
        <v>938116.99</v>
      </c>
      <c r="F122" s="329">
        <f>SUM(F123+F127+F129)</f>
        <v>1342155</v>
      </c>
      <c r="G122" s="329">
        <f>SUM(G123+G127+G129)</f>
        <v>0</v>
      </c>
      <c r="H122" s="329">
        <f>SUM(H123+H127+H129)</f>
        <v>1229768.5199999998</v>
      </c>
      <c r="I122" s="272">
        <f t="shared" si="27"/>
        <v>131.0890361339687</v>
      </c>
      <c r="J122" s="368">
        <f t="shared" si="28"/>
        <v>91.626415726946576</v>
      </c>
    </row>
    <row r="123" spans="1:11" ht="18.600000000000001" customHeight="1" x14ac:dyDescent="0.25">
      <c r="A123" s="174">
        <v>311</v>
      </c>
      <c r="B123" s="175"/>
      <c r="C123" s="166"/>
      <c r="D123" s="166" t="s">
        <v>210</v>
      </c>
      <c r="E123" s="320">
        <f>SUM(E124:E126)</f>
        <v>769658.56</v>
      </c>
      <c r="F123" s="320">
        <v>1109495</v>
      </c>
      <c r="G123" s="320">
        <f t="shared" ref="G123:H123" si="36">SUM(G124:G126)</f>
        <v>0</v>
      </c>
      <c r="H123" s="320">
        <f t="shared" si="36"/>
        <v>1013903.6</v>
      </c>
      <c r="I123" s="276">
        <f t="shared" si="27"/>
        <v>131.73420691897456</v>
      </c>
      <c r="J123" s="348">
        <f t="shared" si="28"/>
        <v>91.384242380542503</v>
      </c>
    </row>
    <row r="124" spans="1:11" ht="18.600000000000001" customHeight="1" x14ac:dyDescent="0.25">
      <c r="A124" s="176">
        <v>3111</v>
      </c>
      <c r="B124" s="88"/>
      <c r="C124" s="167"/>
      <c r="D124" s="167" t="s">
        <v>154</v>
      </c>
      <c r="E124" s="322">
        <v>760079.65</v>
      </c>
      <c r="F124" s="322"/>
      <c r="G124" s="322"/>
      <c r="H124" s="322">
        <v>1004230.58</v>
      </c>
      <c r="I124" s="76">
        <f t="shared" si="27"/>
        <v>132.12175592386927</v>
      </c>
      <c r="J124" s="348" t="e">
        <f t="shared" si="28"/>
        <v>#DIV/0!</v>
      </c>
    </row>
    <row r="125" spans="1:11" ht="18.600000000000001" customHeight="1" x14ac:dyDescent="0.25">
      <c r="A125" s="176">
        <v>3113</v>
      </c>
      <c r="B125" s="88"/>
      <c r="C125" s="167"/>
      <c r="D125" s="167" t="s">
        <v>155</v>
      </c>
      <c r="E125" s="322">
        <v>5023.1000000000004</v>
      </c>
      <c r="F125" s="322"/>
      <c r="G125" s="322"/>
      <c r="H125" s="322">
        <v>3566.26</v>
      </c>
      <c r="I125" s="76">
        <f t="shared" si="27"/>
        <v>70.997192968485606</v>
      </c>
      <c r="J125" s="348" t="e">
        <f t="shared" si="28"/>
        <v>#DIV/0!</v>
      </c>
    </row>
    <row r="126" spans="1:11" ht="18.600000000000001" customHeight="1" x14ac:dyDescent="0.25">
      <c r="A126" s="176">
        <v>3114</v>
      </c>
      <c r="B126" s="88"/>
      <c r="C126" s="167"/>
      <c r="D126" s="167" t="s">
        <v>208</v>
      </c>
      <c r="E126" s="322">
        <v>4555.8100000000004</v>
      </c>
      <c r="F126" s="322"/>
      <c r="G126" s="322"/>
      <c r="H126" s="322">
        <v>6106.76</v>
      </c>
      <c r="I126" s="76">
        <f t="shared" si="27"/>
        <v>134.04334245721395</v>
      </c>
      <c r="J126" s="348" t="e">
        <f t="shared" si="28"/>
        <v>#DIV/0!</v>
      </c>
    </row>
    <row r="127" spans="1:11" ht="18.600000000000001" customHeight="1" x14ac:dyDescent="0.25">
      <c r="A127" s="174">
        <v>312</v>
      </c>
      <c r="B127" s="175"/>
      <c r="C127" s="166"/>
      <c r="D127" s="166" t="s">
        <v>156</v>
      </c>
      <c r="E127" s="320">
        <f>SUM(E128)</f>
        <v>41673.57</v>
      </c>
      <c r="F127" s="320">
        <v>49570</v>
      </c>
      <c r="G127" s="320">
        <f t="shared" ref="G127:H127" si="37">SUM(G128)</f>
        <v>0</v>
      </c>
      <c r="H127" s="320">
        <f t="shared" si="37"/>
        <v>48599.519999999997</v>
      </c>
      <c r="I127" s="276">
        <f t="shared" si="27"/>
        <v>116.61952647685332</v>
      </c>
      <c r="J127" s="348">
        <f t="shared" si="28"/>
        <v>98.042202945329819</v>
      </c>
    </row>
    <row r="128" spans="1:11" ht="18.600000000000001" customHeight="1" x14ac:dyDescent="0.25">
      <c r="A128" s="176">
        <v>3121</v>
      </c>
      <c r="B128" s="88"/>
      <c r="C128" s="167"/>
      <c r="D128" s="167" t="s">
        <v>156</v>
      </c>
      <c r="E128" s="322">
        <v>41673.57</v>
      </c>
      <c r="F128" s="322"/>
      <c r="G128" s="322"/>
      <c r="H128" s="322">
        <v>48599.519999999997</v>
      </c>
      <c r="I128" s="76">
        <f t="shared" si="27"/>
        <v>116.61952647685332</v>
      </c>
      <c r="J128" s="348" t="e">
        <f t="shared" si="28"/>
        <v>#DIV/0!</v>
      </c>
    </row>
    <row r="129" spans="1:10" ht="18.600000000000001" customHeight="1" x14ac:dyDescent="0.25">
      <c r="A129" s="174">
        <v>313</v>
      </c>
      <c r="B129" s="175"/>
      <c r="C129" s="166"/>
      <c r="D129" s="166" t="s">
        <v>157</v>
      </c>
      <c r="E129" s="320">
        <f>SUM(E130)</f>
        <v>126784.86</v>
      </c>
      <c r="F129" s="320">
        <v>183090</v>
      </c>
      <c r="G129" s="320">
        <f t="shared" ref="G129:H129" si="38">SUM(G130)</f>
        <v>0</v>
      </c>
      <c r="H129" s="320">
        <f t="shared" si="38"/>
        <v>167265.4</v>
      </c>
      <c r="I129" s="276">
        <f t="shared" si="27"/>
        <v>131.92852837476019</v>
      </c>
      <c r="J129" s="348">
        <f t="shared" si="28"/>
        <v>91.356928286634982</v>
      </c>
    </row>
    <row r="130" spans="1:10" ht="29.45" customHeight="1" x14ac:dyDescent="0.25">
      <c r="A130" s="176">
        <v>3132</v>
      </c>
      <c r="B130" s="88"/>
      <c r="C130" s="167"/>
      <c r="D130" s="167" t="s">
        <v>211</v>
      </c>
      <c r="E130" s="322">
        <v>126784.86</v>
      </c>
      <c r="F130" s="322"/>
      <c r="G130" s="322"/>
      <c r="H130" s="322">
        <v>167265.4</v>
      </c>
      <c r="I130" s="76">
        <f t="shared" si="27"/>
        <v>131.92852837476019</v>
      </c>
      <c r="J130" s="348" t="e">
        <f t="shared" si="28"/>
        <v>#DIV/0!</v>
      </c>
    </row>
    <row r="131" spans="1:10" ht="18.600000000000001" customHeight="1" x14ac:dyDescent="0.25">
      <c r="A131" s="476">
        <v>32</v>
      </c>
      <c r="B131" s="477"/>
      <c r="C131" s="478"/>
      <c r="D131" s="140" t="s">
        <v>15</v>
      </c>
      <c r="E131" s="329">
        <f>SUM(E132+E139+E144+E146)</f>
        <v>49657.670000000006</v>
      </c>
      <c r="F131" s="329">
        <f>SUM(F132+F136+F139+F144+F146+F151)</f>
        <v>93291</v>
      </c>
      <c r="G131" s="329">
        <f>SUM(G132+G139+G145+G147)</f>
        <v>0</v>
      </c>
      <c r="H131" s="329">
        <f>SUM(H132+H136+H139+H144+H146)</f>
        <v>51569.8</v>
      </c>
      <c r="I131" s="272">
        <f t="shared" si="27"/>
        <v>103.85062368008808</v>
      </c>
      <c r="J131" s="368">
        <f t="shared" si="28"/>
        <v>55.278429859257592</v>
      </c>
    </row>
    <row r="132" spans="1:10" ht="21.6" customHeight="1" x14ac:dyDescent="0.25">
      <c r="A132" s="174">
        <v>321</v>
      </c>
      <c r="B132" s="175"/>
      <c r="C132" s="166"/>
      <c r="D132" s="166" t="s">
        <v>160</v>
      </c>
      <c r="E132" s="320">
        <f>SUM(E133:E135)</f>
        <v>39542</v>
      </c>
      <c r="F132" s="320">
        <v>44750</v>
      </c>
      <c r="G132" s="320">
        <f t="shared" ref="G132" si="39">SUM(G133:G135)</f>
        <v>0</v>
      </c>
      <c r="H132" s="320">
        <f>SUM(H133+H134+H135)</f>
        <v>39939.240000000005</v>
      </c>
      <c r="I132" s="276">
        <f t="shared" si="27"/>
        <v>101.00460270092562</v>
      </c>
      <c r="J132" s="348">
        <f t="shared" si="28"/>
        <v>89.249698324022347</v>
      </c>
    </row>
    <row r="133" spans="1:10" ht="21" customHeight="1" x14ac:dyDescent="0.25">
      <c r="A133" s="176">
        <v>3211</v>
      </c>
      <c r="B133" s="88"/>
      <c r="C133" s="167"/>
      <c r="D133" s="167" t="s">
        <v>161</v>
      </c>
      <c r="E133" s="322">
        <v>353.62</v>
      </c>
      <c r="F133" s="322"/>
      <c r="G133" s="322"/>
      <c r="H133" s="322">
        <v>650.79999999999995</v>
      </c>
      <c r="I133" s="76">
        <f t="shared" si="27"/>
        <v>184.03936428935012</v>
      </c>
      <c r="J133" s="348" t="e">
        <f t="shared" si="28"/>
        <v>#DIV/0!</v>
      </c>
    </row>
    <row r="134" spans="1:10" ht="24.6" customHeight="1" x14ac:dyDescent="0.25">
      <c r="A134" s="176">
        <v>3212</v>
      </c>
      <c r="B134" s="88"/>
      <c r="C134" s="167"/>
      <c r="D134" s="167" t="s">
        <v>212</v>
      </c>
      <c r="E134" s="322">
        <v>39188.379999999997</v>
      </c>
      <c r="F134" s="322"/>
      <c r="G134" s="322"/>
      <c r="H134" s="322">
        <v>39288.44</v>
      </c>
      <c r="I134" s="76">
        <f t="shared" si="27"/>
        <v>100.25533078938196</v>
      </c>
      <c r="J134" s="348" t="e">
        <f t="shared" si="28"/>
        <v>#DIV/0!</v>
      </c>
    </row>
    <row r="135" spans="1:10" ht="21" customHeight="1" x14ac:dyDescent="0.25">
      <c r="A135" s="176">
        <v>3214</v>
      </c>
      <c r="B135" s="172"/>
      <c r="C135" s="173"/>
      <c r="D135" s="112" t="s">
        <v>251</v>
      </c>
      <c r="E135" s="322">
        <v>0</v>
      </c>
      <c r="F135" s="322"/>
      <c r="G135" s="322"/>
      <c r="H135" s="322"/>
      <c r="I135" s="76" t="e">
        <f t="shared" si="27"/>
        <v>#DIV/0!</v>
      </c>
      <c r="J135" s="348" t="e">
        <f t="shared" si="28"/>
        <v>#DIV/0!</v>
      </c>
    </row>
    <row r="136" spans="1:10" ht="21" customHeight="1" x14ac:dyDescent="0.25">
      <c r="A136" s="176">
        <v>322</v>
      </c>
      <c r="B136" s="172"/>
      <c r="C136" s="173"/>
      <c r="D136" s="112" t="s">
        <v>164</v>
      </c>
      <c r="E136" s="322">
        <f>SUM(E138)</f>
        <v>0</v>
      </c>
      <c r="F136" s="322">
        <v>33184</v>
      </c>
      <c r="G136" s="322"/>
      <c r="H136" s="322">
        <f>SUM(H137+H138)</f>
        <v>557.02</v>
      </c>
      <c r="I136" s="76"/>
      <c r="J136" s="348"/>
    </row>
    <row r="137" spans="1:10" ht="21" customHeight="1" x14ac:dyDescent="0.25">
      <c r="A137" s="176">
        <v>3222</v>
      </c>
      <c r="B137" s="172"/>
      <c r="C137" s="173"/>
      <c r="D137" s="112" t="s">
        <v>166</v>
      </c>
      <c r="E137" s="322"/>
      <c r="F137" s="322"/>
      <c r="G137" s="322"/>
      <c r="H137" s="322">
        <v>0</v>
      </c>
      <c r="I137" s="76"/>
      <c r="J137" s="348"/>
    </row>
    <row r="138" spans="1:10" ht="21" customHeight="1" x14ac:dyDescent="0.25">
      <c r="A138" s="176">
        <v>3225</v>
      </c>
      <c r="B138" s="172"/>
      <c r="C138" s="173"/>
      <c r="D138" s="112" t="s">
        <v>278</v>
      </c>
      <c r="E138" s="322"/>
      <c r="F138" s="322"/>
      <c r="G138" s="322"/>
      <c r="H138" s="322">
        <v>557.02</v>
      </c>
      <c r="I138" s="76"/>
      <c r="J138" s="348"/>
    </row>
    <row r="139" spans="1:10" ht="19.899999999999999" customHeight="1" x14ac:dyDescent="0.25">
      <c r="A139" s="174">
        <v>323</v>
      </c>
      <c r="B139" s="210"/>
      <c r="C139" s="211"/>
      <c r="D139" s="212" t="s">
        <v>171</v>
      </c>
      <c r="E139" s="332">
        <f>SUM(E140+E141+E142+E143)</f>
        <v>18.579999999999998</v>
      </c>
      <c r="F139" s="332">
        <v>2025</v>
      </c>
      <c r="G139" s="332">
        <f>SUM(G140+G143)</f>
        <v>0</v>
      </c>
      <c r="H139" s="332">
        <f>SUM(H140+H141+H142+H143)</f>
        <v>1153.51</v>
      </c>
      <c r="I139" s="276">
        <f t="shared" si="27"/>
        <v>6208.3423035522073</v>
      </c>
      <c r="J139" s="348">
        <f t="shared" si="28"/>
        <v>56.963456790123459</v>
      </c>
    </row>
    <row r="140" spans="1:10" ht="26.45" customHeight="1" x14ac:dyDescent="0.25">
      <c r="A140" s="176">
        <v>3231</v>
      </c>
      <c r="B140" s="172"/>
      <c r="C140" s="173"/>
      <c r="D140" s="112" t="s">
        <v>279</v>
      </c>
      <c r="E140" s="322"/>
      <c r="F140" s="322"/>
      <c r="G140" s="322"/>
      <c r="H140" s="322">
        <v>828.51</v>
      </c>
      <c r="I140" s="76" t="e">
        <f t="shared" si="27"/>
        <v>#DIV/0!</v>
      </c>
      <c r="J140" s="348" t="e">
        <f t="shared" si="28"/>
        <v>#DIV/0!</v>
      </c>
    </row>
    <row r="141" spans="1:10" ht="26.45" customHeight="1" x14ac:dyDescent="0.25">
      <c r="A141" s="176">
        <v>3234</v>
      </c>
      <c r="B141" s="172"/>
      <c r="C141" s="173"/>
      <c r="D141" s="112" t="s">
        <v>248</v>
      </c>
      <c r="E141" s="322"/>
      <c r="F141" s="322"/>
      <c r="G141" s="322"/>
      <c r="H141" s="322"/>
      <c r="I141" s="76" t="e">
        <f t="shared" si="27"/>
        <v>#DIV/0!</v>
      </c>
      <c r="J141" s="348" t="e">
        <f t="shared" si="28"/>
        <v>#DIV/0!</v>
      </c>
    </row>
    <row r="142" spans="1:10" ht="26.45" customHeight="1" x14ac:dyDescent="0.25">
      <c r="A142" s="176">
        <v>3238</v>
      </c>
      <c r="B142" s="172"/>
      <c r="C142" s="173"/>
      <c r="D142" s="112" t="s">
        <v>280</v>
      </c>
      <c r="E142" s="322">
        <v>18.579999999999998</v>
      </c>
      <c r="F142" s="322"/>
      <c r="G142" s="322"/>
      <c r="H142" s="322"/>
      <c r="I142" s="76"/>
      <c r="J142" s="348" t="e">
        <f t="shared" si="28"/>
        <v>#DIV/0!</v>
      </c>
    </row>
    <row r="143" spans="1:10" ht="19.149999999999999" customHeight="1" x14ac:dyDescent="0.25">
      <c r="A143" s="176">
        <v>3239</v>
      </c>
      <c r="B143" s="172"/>
      <c r="C143" s="173"/>
      <c r="D143" s="112" t="s">
        <v>281</v>
      </c>
      <c r="E143" s="322">
        <v>0</v>
      </c>
      <c r="F143" s="322"/>
      <c r="G143" s="322"/>
      <c r="H143" s="322">
        <v>325</v>
      </c>
      <c r="I143" s="76"/>
      <c r="J143" s="348" t="e">
        <f t="shared" si="28"/>
        <v>#DIV/0!</v>
      </c>
    </row>
    <row r="144" spans="1:10" ht="19.149999999999999" customHeight="1" x14ac:dyDescent="0.25">
      <c r="A144" s="176">
        <v>324</v>
      </c>
      <c r="B144" s="172"/>
      <c r="C144" s="173"/>
      <c r="D144" s="112" t="s">
        <v>226</v>
      </c>
      <c r="E144" s="322">
        <f>SUM(E145)</f>
        <v>6355.51</v>
      </c>
      <c r="F144" s="322">
        <v>9300</v>
      </c>
      <c r="G144" s="322">
        <f>SUM(G145)</f>
        <v>0</v>
      </c>
      <c r="H144" s="322">
        <f>SUM(H145)</f>
        <v>5880.03</v>
      </c>
      <c r="I144" s="76">
        <f t="shared" si="27"/>
        <v>92.518617703378638</v>
      </c>
      <c r="J144" s="348">
        <f t="shared" si="28"/>
        <v>63.226129032258058</v>
      </c>
    </row>
    <row r="145" spans="1:10" ht="20.45" customHeight="1" x14ac:dyDescent="0.25">
      <c r="A145" s="174">
        <v>3241</v>
      </c>
      <c r="B145" s="169"/>
      <c r="C145" s="170"/>
      <c r="D145" s="162" t="s">
        <v>226</v>
      </c>
      <c r="E145" s="320">
        <v>6355.51</v>
      </c>
      <c r="F145" s="320"/>
      <c r="G145" s="320"/>
      <c r="H145" s="320">
        <v>5880.03</v>
      </c>
      <c r="I145" s="276">
        <f t="shared" si="27"/>
        <v>92.518617703378638</v>
      </c>
      <c r="J145" s="348" t="e">
        <f t="shared" si="28"/>
        <v>#DIV/0!</v>
      </c>
    </row>
    <row r="146" spans="1:10" ht="26.45" customHeight="1" x14ac:dyDescent="0.25">
      <c r="A146" s="176">
        <v>329</v>
      </c>
      <c r="B146" s="172"/>
      <c r="C146" s="173"/>
      <c r="D146" s="112" t="s">
        <v>181</v>
      </c>
      <c r="E146" s="322">
        <f>SUM(E147+E148)</f>
        <v>3741.58</v>
      </c>
      <c r="F146" s="322">
        <v>4032</v>
      </c>
      <c r="G146" s="322">
        <f>SUM(G147+G148)</f>
        <v>0</v>
      </c>
      <c r="H146" s="322">
        <f>SUM(H147+H148+H149)</f>
        <v>4040</v>
      </c>
      <c r="I146" s="76">
        <f t="shared" si="27"/>
        <v>107.97577493999862</v>
      </c>
      <c r="J146" s="348">
        <f t="shared" si="28"/>
        <v>100.1984126984127</v>
      </c>
    </row>
    <row r="147" spans="1:10" ht="26.45" customHeight="1" x14ac:dyDescent="0.25">
      <c r="A147" s="174">
        <v>3295</v>
      </c>
      <c r="B147" s="169"/>
      <c r="C147" s="170"/>
      <c r="D147" s="162" t="s">
        <v>186</v>
      </c>
      <c r="E147" s="320">
        <v>3741.58</v>
      </c>
      <c r="F147" s="320"/>
      <c r="G147" s="320"/>
      <c r="H147" s="320">
        <v>3528</v>
      </c>
      <c r="I147" s="276">
        <f t="shared" si="27"/>
        <v>94.291716333741363</v>
      </c>
      <c r="J147" s="348" t="e">
        <f t="shared" si="28"/>
        <v>#DIV/0!</v>
      </c>
    </row>
    <row r="148" spans="1:10" ht="26.45" customHeight="1" x14ac:dyDescent="0.25">
      <c r="A148" s="176">
        <v>3296</v>
      </c>
      <c r="B148" s="172"/>
      <c r="C148" s="173"/>
      <c r="D148" s="112" t="s">
        <v>187</v>
      </c>
      <c r="E148" s="322"/>
      <c r="F148" s="322"/>
      <c r="G148" s="322"/>
      <c r="H148" s="322"/>
      <c r="I148" s="76" t="e">
        <f t="shared" si="27"/>
        <v>#DIV/0!</v>
      </c>
      <c r="J148" s="348" t="e">
        <f t="shared" si="28"/>
        <v>#DIV/0!</v>
      </c>
    </row>
    <row r="149" spans="1:10" ht="26.45" customHeight="1" x14ac:dyDescent="0.25">
      <c r="A149" s="176">
        <v>3299</v>
      </c>
      <c r="B149" s="172"/>
      <c r="C149" s="173"/>
      <c r="D149" s="112" t="s">
        <v>181</v>
      </c>
      <c r="E149" s="322"/>
      <c r="F149" s="322"/>
      <c r="G149" s="322"/>
      <c r="H149" s="322">
        <v>512</v>
      </c>
      <c r="I149" s="76"/>
      <c r="J149" s="348"/>
    </row>
    <row r="150" spans="1:10" ht="26.45" customHeight="1" x14ac:dyDescent="0.25">
      <c r="A150" s="176">
        <v>34</v>
      </c>
      <c r="B150" s="172"/>
      <c r="C150" s="173"/>
      <c r="D150" s="112" t="s">
        <v>48</v>
      </c>
      <c r="E150" s="322">
        <f t="shared" ref="E150:H151" si="40">SUM(E151)</f>
        <v>0</v>
      </c>
      <c r="F150" s="322"/>
      <c r="G150" s="322">
        <f t="shared" si="40"/>
        <v>0</v>
      </c>
      <c r="H150" s="322">
        <f t="shared" si="40"/>
        <v>0</v>
      </c>
      <c r="I150" s="76"/>
      <c r="J150" s="348" t="e">
        <f t="shared" si="28"/>
        <v>#DIV/0!</v>
      </c>
    </row>
    <row r="151" spans="1:10" ht="26.45" customHeight="1" x14ac:dyDescent="0.25">
      <c r="A151" s="176">
        <v>343</v>
      </c>
      <c r="B151" s="172"/>
      <c r="C151" s="173"/>
      <c r="D151" s="112" t="s">
        <v>205</v>
      </c>
      <c r="E151" s="322">
        <f t="shared" si="40"/>
        <v>0</v>
      </c>
      <c r="F151" s="322"/>
      <c r="G151" s="322">
        <f t="shared" si="40"/>
        <v>0</v>
      </c>
      <c r="H151" s="322">
        <f t="shared" si="40"/>
        <v>0</v>
      </c>
      <c r="I151" s="76"/>
      <c r="J151" s="348" t="e">
        <f t="shared" si="28"/>
        <v>#DIV/0!</v>
      </c>
    </row>
    <row r="152" spans="1:10" x14ac:dyDescent="0.25">
      <c r="A152" s="176">
        <v>3433</v>
      </c>
      <c r="B152" s="172"/>
      <c r="C152" s="173"/>
      <c r="D152" s="112" t="s">
        <v>190</v>
      </c>
      <c r="E152" s="322"/>
      <c r="F152" s="322"/>
      <c r="G152" s="322"/>
      <c r="H152" s="322"/>
      <c r="I152" s="76"/>
      <c r="J152" s="348" t="e">
        <f t="shared" si="28"/>
        <v>#DIV/0!</v>
      </c>
    </row>
    <row r="153" spans="1:10" ht="25.5" x14ac:dyDescent="0.25">
      <c r="A153" s="493">
        <v>4</v>
      </c>
      <c r="B153" s="494"/>
      <c r="C153" s="495"/>
      <c r="D153" s="216" t="s">
        <v>8</v>
      </c>
      <c r="E153" s="328">
        <f t="shared" ref="E153:H154" si="41">SUM(E154)</f>
        <v>140205.56</v>
      </c>
      <c r="F153" s="328">
        <f t="shared" si="41"/>
        <v>0</v>
      </c>
      <c r="G153" s="328">
        <f t="shared" si="41"/>
        <v>0</v>
      </c>
      <c r="H153" s="328">
        <f t="shared" si="41"/>
        <v>0</v>
      </c>
      <c r="I153" s="273">
        <f t="shared" si="27"/>
        <v>0</v>
      </c>
      <c r="J153" s="369" t="e">
        <f t="shared" si="28"/>
        <v>#DIV/0!</v>
      </c>
    </row>
    <row r="154" spans="1:10" ht="25.5" x14ac:dyDescent="0.25">
      <c r="A154" s="499">
        <v>45</v>
      </c>
      <c r="B154" s="500"/>
      <c r="C154" s="501"/>
      <c r="D154" s="152" t="s">
        <v>22</v>
      </c>
      <c r="E154" s="329">
        <f t="shared" si="41"/>
        <v>140205.56</v>
      </c>
      <c r="F154" s="329">
        <f t="shared" si="41"/>
        <v>0</v>
      </c>
      <c r="G154" s="329">
        <f t="shared" si="41"/>
        <v>0</v>
      </c>
      <c r="H154" s="329">
        <f t="shared" si="41"/>
        <v>0</v>
      </c>
      <c r="I154" s="272">
        <f t="shared" si="27"/>
        <v>0</v>
      </c>
      <c r="J154" s="368" t="e">
        <f t="shared" si="28"/>
        <v>#DIV/0!</v>
      </c>
    </row>
    <row r="155" spans="1:10" ht="25.5" x14ac:dyDescent="0.25">
      <c r="A155" s="206">
        <v>451</v>
      </c>
      <c r="B155" s="178"/>
      <c r="C155" s="179"/>
      <c r="D155" s="56" t="s">
        <v>260</v>
      </c>
      <c r="E155" s="320">
        <f>SUM(E156)</f>
        <v>140205.56</v>
      </c>
      <c r="F155" s="320"/>
      <c r="G155" s="320">
        <f t="shared" ref="G155:H155" si="42">SUM(G156)</f>
        <v>0</v>
      </c>
      <c r="H155" s="320">
        <f t="shared" si="42"/>
        <v>0</v>
      </c>
      <c r="I155" s="276">
        <f t="shared" si="27"/>
        <v>0</v>
      </c>
      <c r="J155" s="348" t="e">
        <f t="shared" si="28"/>
        <v>#DIV/0!</v>
      </c>
    </row>
    <row r="156" spans="1:10" ht="25.5" x14ac:dyDescent="0.25">
      <c r="A156" s="207">
        <v>4511</v>
      </c>
      <c r="B156" s="208"/>
      <c r="C156" s="209"/>
      <c r="D156" s="21" t="s">
        <v>231</v>
      </c>
      <c r="E156" s="322">
        <v>140205.56</v>
      </c>
      <c r="F156" s="322"/>
      <c r="G156" s="322"/>
      <c r="H156" s="322"/>
      <c r="I156" s="76">
        <f t="shared" si="27"/>
        <v>0</v>
      </c>
      <c r="J156" s="348" t="e">
        <f t="shared" ref="J156:J221" si="43">SUM(H156/F156*100)</f>
        <v>#DIV/0!</v>
      </c>
    </row>
    <row r="157" spans="1:10" ht="25.5" x14ac:dyDescent="0.25">
      <c r="A157" s="472" t="s">
        <v>229</v>
      </c>
      <c r="B157" s="472"/>
      <c r="C157" s="472"/>
      <c r="D157" s="357" t="s">
        <v>230</v>
      </c>
      <c r="E157" s="352">
        <f>SUM(E158+E171)</f>
        <v>183.3</v>
      </c>
      <c r="F157" s="352">
        <f t="shared" ref="F157:H157" si="44">SUM(F158+F171)</f>
        <v>0</v>
      </c>
      <c r="G157" s="352">
        <f t="shared" si="44"/>
        <v>0</v>
      </c>
      <c r="H157" s="352">
        <f t="shared" si="44"/>
        <v>0</v>
      </c>
      <c r="I157" s="160">
        <f t="shared" ref="I157:I226" si="45">SUM(H157/E157*100)</f>
        <v>0</v>
      </c>
      <c r="J157" s="342" t="e">
        <f t="shared" si="43"/>
        <v>#DIV/0!</v>
      </c>
    </row>
    <row r="158" spans="1:10" x14ac:dyDescent="0.25">
      <c r="A158" s="217">
        <v>3</v>
      </c>
      <c r="B158" s="218"/>
      <c r="C158" s="213"/>
      <c r="D158" s="213" t="s">
        <v>6</v>
      </c>
      <c r="E158" s="328">
        <f>SUM(E159+E169)</f>
        <v>183.3</v>
      </c>
      <c r="F158" s="328">
        <f>SUM(F159+F169)</f>
        <v>0</v>
      </c>
      <c r="G158" s="328">
        <f t="shared" ref="G158" si="46">SUM(G159)</f>
        <v>0</v>
      </c>
      <c r="H158" s="328">
        <f>SUM(H159+H169)</f>
        <v>0</v>
      </c>
      <c r="I158" s="273">
        <f t="shared" si="45"/>
        <v>0</v>
      </c>
      <c r="J158" s="369" t="e">
        <f t="shared" si="43"/>
        <v>#DIV/0!</v>
      </c>
    </row>
    <row r="159" spans="1:10" x14ac:dyDescent="0.25">
      <c r="A159" s="476">
        <v>32</v>
      </c>
      <c r="B159" s="477"/>
      <c r="C159" s="478"/>
      <c r="D159" s="140" t="s">
        <v>15</v>
      </c>
      <c r="E159" s="329">
        <f>SUM(E160+E164+E167)</f>
        <v>126.22</v>
      </c>
      <c r="F159" s="329">
        <f t="shared" ref="F159:H159" si="47">SUM(F160+F164+F167)</f>
        <v>0</v>
      </c>
      <c r="G159" s="329">
        <f t="shared" si="47"/>
        <v>0</v>
      </c>
      <c r="H159" s="329">
        <f t="shared" si="47"/>
        <v>0</v>
      </c>
      <c r="I159" s="272">
        <f t="shared" si="45"/>
        <v>0</v>
      </c>
      <c r="J159" s="368" t="e">
        <f t="shared" si="43"/>
        <v>#DIV/0!</v>
      </c>
    </row>
    <row r="160" spans="1:10" x14ac:dyDescent="0.25">
      <c r="A160" s="174">
        <v>321</v>
      </c>
      <c r="B160" s="175"/>
      <c r="C160" s="166"/>
      <c r="D160" s="166" t="s">
        <v>160</v>
      </c>
      <c r="E160" s="320">
        <f>SUM(E161:E163)</f>
        <v>126.22</v>
      </c>
      <c r="F160" s="320"/>
      <c r="G160" s="320">
        <f t="shared" ref="G160:H160" si="48">SUM(G161:G163)</f>
        <v>0</v>
      </c>
      <c r="H160" s="320">
        <f t="shared" si="48"/>
        <v>0</v>
      </c>
      <c r="I160" s="276">
        <f t="shared" si="45"/>
        <v>0</v>
      </c>
      <c r="J160" s="348" t="e">
        <f t="shared" si="43"/>
        <v>#DIV/0!</v>
      </c>
    </row>
    <row r="161" spans="1:10" x14ac:dyDescent="0.25">
      <c r="A161" s="176">
        <v>3211</v>
      </c>
      <c r="B161" s="88"/>
      <c r="C161" s="167"/>
      <c r="D161" s="167" t="s">
        <v>161</v>
      </c>
      <c r="E161" s="322">
        <v>126.22</v>
      </c>
      <c r="F161" s="322"/>
      <c r="G161" s="322"/>
      <c r="H161" s="322">
        <v>0</v>
      </c>
      <c r="I161" s="76">
        <f t="shared" si="45"/>
        <v>0</v>
      </c>
      <c r="J161" s="348" t="e">
        <f t="shared" si="43"/>
        <v>#DIV/0!</v>
      </c>
    </row>
    <row r="162" spans="1:10" ht="25.5" x14ac:dyDescent="0.25">
      <c r="A162" s="176">
        <v>3212</v>
      </c>
      <c r="B162" s="88"/>
      <c r="C162" s="167"/>
      <c r="D162" s="167" t="s">
        <v>212</v>
      </c>
      <c r="E162" s="322"/>
      <c r="F162" s="322"/>
      <c r="G162" s="322"/>
      <c r="H162" s="322"/>
      <c r="I162" s="76" t="e">
        <f t="shared" si="45"/>
        <v>#DIV/0!</v>
      </c>
      <c r="J162" s="348" t="e">
        <f t="shared" si="43"/>
        <v>#DIV/0!</v>
      </c>
    </row>
    <row r="163" spans="1:10" x14ac:dyDescent="0.25">
      <c r="A163" s="176">
        <v>3214</v>
      </c>
      <c r="B163" s="172"/>
      <c r="C163" s="173"/>
      <c r="D163" s="112" t="s">
        <v>225</v>
      </c>
      <c r="E163" s="322"/>
      <c r="F163" s="322"/>
      <c r="G163" s="322"/>
      <c r="H163" s="322"/>
      <c r="I163" s="76" t="e">
        <f t="shared" si="45"/>
        <v>#DIV/0!</v>
      </c>
      <c r="J163" s="348" t="e">
        <f t="shared" si="43"/>
        <v>#DIV/0!</v>
      </c>
    </row>
    <row r="164" spans="1:10" x14ac:dyDescent="0.25">
      <c r="A164" s="174">
        <v>322</v>
      </c>
      <c r="B164" s="210"/>
      <c r="C164" s="211"/>
      <c r="D164" s="212" t="s">
        <v>164</v>
      </c>
      <c r="E164" s="332">
        <f>SUM(E165+E166)</f>
        <v>0</v>
      </c>
      <c r="F164" s="332">
        <v>0</v>
      </c>
      <c r="G164" s="332">
        <f t="shared" ref="G164:H164" si="49">SUM(G165+G166)</f>
        <v>0</v>
      </c>
      <c r="H164" s="332">
        <f t="shared" si="49"/>
        <v>0</v>
      </c>
      <c r="I164" s="276" t="e">
        <f t="shared" si="45"/>
        <v>#DIV/0!</v>
      </c>
      <c r="J164" s="348" t="e">
        <f t="shared" si="43"/>
        <v>#DIV/0!</v>
      </c>
    </row>
    <row r="165" spans="1:10" ht="23.45" customHeight="1" x14ac:dyDescent="0.25">
      <c r="A165" s="176">
        <v>3225</v>
      </c>
      <c r="B165" s="172"/>
      <c r="C165" s="173"/>
      <c r="D165" s="112" t="s">
        <v>278</v>
      </c>
      <c r="E165" s="322"/>
      <c r="F165" s="322"/>
      <c r="G165" s="322"/>
      <c r="H165" s="322">
        <v>0</v>
      </c>
      <c r="I165" s="76" t="e">
        <f t="shared" si="45"/>
        <v>#DIV/0!</v>
      </c>
      <c r="J165" s="348" t="e">
        <f t="shared" si="43"/>
        <v>#DIV/0!</v>
      </c>
    </row>
    <row r="166" spans="1:10" x14ac:dyDescent="0.25">
      <c r="A166" s="176">
        <v>3222</v>
      </c>
      <c r="B166" s="172"/>
      <c r="C166" s="173"/>
      <c r="D166" s="112" t="s">
        <v>166</v>
      </c>
      <c r="E166" s="322"/>
      <c r="F166" s="322"/>
      <c r="G166" s="322"/>
      <c r="H166" s="322"/>
      <c r="I166" s="76" t="e">
        <f t="shared" si="45"/>
        <v>#DIV/0!</v>
      </c>
      <c r="J166" s="348" t="e">
        <f t="shared" si="43"/>
        <v>#DIV/0!</v>
      </c>
    </row>
    <row r="167" spans="1:10" x14ac:dyDescent="0.25">
      <c r="A167" s="174">
        <v>323</v>
      </c>
      <c r="B167" s="169"/>
      <c r="C167" s="170"/>
      <c r="D167" s="162" t="s">
        <v>171</v>
      </c>
      <c r="E167" s="320">
        <f>SUM(E168)</f>
        <v>0</v>
      </c>
      <c r="F167" s="320">
        <f>SUM(F168)</f>
        <v>0</v>
      </c>
      <c r="G167" s="320">
        <f>SUM(G168)</f>
        <v>0</v>
      </c>
      <c r="H167" s="320">
        <f>SUM(H168)</f>
        <v>0</v>
      </c>
      <c r="I167" s="276" t="e">
        <f t="shared" si="45"/>
        <v>#DIV/0!</v>
      </c>
      <c r="J167" s="348" t="e">
        <f t="shared" si="43"/>
        <v>#DIV/0!</v>
      </c>
    </row>
    <row r="168" spans="1:10" x14ac:dyDescent="0.25">
      <c r="A168" s="174">
        <v>3239</v>
      </c>
      <c r="B168" s="169"/>
      <c r="C168" s="170"/>
      <c r="D168" s="162" t="s">
        <v>180</v>
      </c>
      <c r="E168" s="320"/>
      <c r="F168" s="320"/>
      <c r="G168" s="320"/>
      <c r="H168" s="320"/>
      <c r="I168" s="276"/>
      <c r="J168" s="348" t="e">
        <f t="shared" si="43"/>
        <v>#DIV/0!</v>
      </c>
    </row>
    <row r="169" spans="1:10" ht="38.25" x14ac:dyDescent="0.25">
      <c r="A169" s="174">
        <v>37</v>
      </c>
      <c r="B169" s="169"/>
      <c r="C169" s="170"/>
      <c r="D169" s="162" t="s">
        <v>46</v>
      </c>
      <c r="E169" s="320">
        <f>SUM(E170)</f>
        <v>57.08</v>
      </c>
      <c r="F169" s="320">
        <f>SUM(F170)</f>
        <v>0</v>
      </c>
      <c r="G169" s="320">
        <f>SUM(G170)</f>
        <v>0</v>
      </c>
      <c r="H169" s="320">
        <f>SUM(H170)</f>
        <v>0</v>
      </c>
      <c r="I169" s="276"/>
      <c r="J169" s="348" t="e">
        <f t="shared" si="43"/>
        <v>#DIV/0!</v>
      </c>
    </row>
    <row r="170" spans="1:10" ht="16.899999999999999" customHeight="1" x14ac:dyDescent="0.25">
      <c r="A170" s="176">
        <v>372</v>
      </c>
      <c r="B170" s="172"/>
      <c r="C170" s="173"/>
      <c r="D170" s="112" t="s">
        <v>46</v>
      </c>
      <c r="E170" s="322">
        <v>57.08</v>
      </c>
      <c r="F170" s="322"/>
      <c r="G170" s="322"/>
      <c r="H170" s="322"/>
      <c r="I170" s="76">
        <f t="shared" si="45"/>
        <v>0</v>
      </c>
      <c r="J170" s="348" t="e">
        <f t="shared" si="43"/>
        <v>#DIV/0!</v>
      </c>
    </row>
    <row r="171" spans="1:10" ht="24.6" customHeight="1" x14ac:dyDescent="0.25">
      <c r="A171" s="493">
        <v>4</v>
      </c>
      <c r="B171" s="494"/>
      <c r="C171" s="495"/>
      <c r="D171" s="216" t="s">
        <v>8</v>
      </c>
      <c r="E171" s="328">
        <v>0</v>
      </c>
      <c r="F171" s="328">
        <f>SUM(F172)</f>
        <v>0</v>
      </c>
      <c r="G171" s="328">
        <f>SUM(G172)</f>
        <v>0</v>
      </c>
      <c r="H171" s="328">
        <f>SUM(H172)</f>
        <v>0</v>
      </c>
      <c r="I171" s="273" t="e">
        <f t="shared" si="45"/>
        <v>#DIV/0!</v>
      </c>
      <c r="J171" s="369" t="e">
        <f t="shared" si="43"/>
        <v>#DIV/0!</v>
      </c>
    </row>
    <row r="172" spans="1:10" ht="25.9" customHeight="1" x14ac:dyDescent="0.25">
      <c r="A172" s="499">
        <v>42</v>
      </c>
      <c r="B172" s="500"/>
      <c r="C172" s="501"/>
      <c r="D172" s="152" t="s">
        <v>22</v>
      </c>
      <c r="E172" s="329">
        <f>SUM(E173+E175)</f>
        <v>0</v>
      </c>
      <c r="F172" s="329">
        <f t="shared" ref="F172:H172" si="50">SUM(F173+F175)</f>
        <v>0</v>
      </c>
      <c r="G172" s="329">
        <f t="shared" si="50"/>
        <v>0</v>
      </c>
      <c r="H172" s="329">
        <f t="shared" si="50"/>
        <v>0</v>
      </c>
      <c r="I172" s="272" t="e">
        <f t="shared" si="45"/>
        <v>#DIV/0!</v>
      </c>
      <c r="J172" s="348" t="e">
        <f t="shared" si="43"/>
        <v>#DIV/0!</v>
      </c>
    </row>
    <row r="173" spans="1:10" ht="16.899999999999999" customHeight="1" x14ac:dyDescent="0.25">
      <c r="A173" s="206">
        <v>422</v>
      </c>
      <c r="B173" s="178"/>
      <c r="C173" s="179"/>
      <c r="D173" s="56" t="s">
        <v>228</v>
      </c>
      <c r="E173" s="320">
        <f>SUM(E174)</f>
        <v>0</v>
      </c>
      <c r="F173" s="320">
        <f t="shared" ref="F173:H173" si="51">SUM(F174)</f>
        <v>0</v>
      </c>
      <c r="G173" s="320">
        <f t="shared" si="51"/>
        <v>0</v>
      </c>
      <c r="H173" s="320">
        <f t="shared" si="51"/>
        <v>0</v>
      </c>
      <c r="I173" s="276" t="e">
        <f t="shared" si="45"/>
        <v>#DIV/0!</v>
      </c>
      <c r="J173" s="348" t="e">
        <f t="shared" si="43"/>
        <v>#DIV/0!</v>
      </c>
    </row>
    <row r="174" spans="1:10" ht="16.899999999999999" customHeight="1" x14ac:dyDescent="0.25">
      <c r="A174" s="207">
        <v>4221</v>
      </c>
      <c r="B174" s="208"/>
      <c r="C174" s="209"/>
      <c r="D174" s="21" t="s">
        <v>219</v>
      </c>
      <c r="E174" s="322"/>
      <c r="F174" s="322"/>
      <c r="G174" s="322"/>
      <c r="H174" s="322"/>
      <c r="I174" s="76" t="e">
        <f t="shared" si="45"/>
        <v>#DIV/0!</v>
      </c>
      <c r="J174" s="348" t="e">
        <f t="shared" si="43"/>
        <v>#DIV/0!</v>
      </c>
    </row>
    <row r="175" spans="1:10" ht="26.45" customHeight="1" x14ac:dyDescent="0.25">
      <c r="A175" s="206">
        <v>424</v>
      </c>
      <c r="B175" s="178"/>
      <c r="C175" s="179"/>
      <c r="D175" s="56" t="s">
        <v>199</v>
      </c>
      <c r="E175" s="320">
        <f>SUM(E176)</f>
        <v>0</v>
      </c>
      <c r="F175" s="320">
        <f t="shared" ref="F175:H175" si="52">SUM(F176)</f>
        <v>0</v>
      </c>
      <c r="G175" s="320">
        <f t="shared" si="52"/>
        <v>0</v>
      </c>
      <c r="H175" s="320">
        <f t="shared" si="52"/>
        <v>0</v>
      </c>
      <c r="I175" s="276" t="e">
        <f t="shared" si="45"/>
        <v>#DIV/0!</v>
      </c>
      <c r="J175" s="348" t="e">
        <f t="shared" si="43"/>
        <v>#DIV/0!</v>
      </c>
    </row>
    <row r="176" spans="1:10" ht="16.899999999999999" customHeight="1" x14ac:dyDescent="0.25">
      <c r="A176" s="207">
        <v>4241</v>
      </c>
      <c r="B176" s="208"/>
      <c r="C176" s="209"/>
      <c r="D176" s="21" t="s">
        <v>200</v>
      </c>
      <c r="E176" s="322"/>
      <c r="F176" s="322"/>
      <c r="G176" s="322"/>
      <c r="H176" s="322"/>
      <c r="I176" s="76" t="e">
        <f t="shared" si="45"/>
        <v>#DIV/0!</v>
      </c>
      <c r="J176" s="348" t="e">
        <f t="shared" si="43"/>
        <v>#DIV/0!</v>
      </c>
    </row>
    <row r="177" spans="1:10" ht="25.5" x14ac:dyDescent="0.25">
      <c r="A177" s="487" t="s">
        <v>76</v>
      </c>
      <c r="B177" s="488"/>
      <c r="C177" s="489"/>
      <c r="D177" s="149" t="s">
        <v>77</v>
      </c>
      <c r="E177" s="303">
        <f t="shared" ref="E177:H179" si="53">SUM(E178)</f>
        <v>12729.36</v>
      </c>
      <c r="F177" s="303">
        <f t="shared" si="53"/>
        <v>26650</v>
      </c>
      <c r="G177" s="303">
        <f t="shared" si="53"/>
        <v>0</v>
      </c>
      <c r="H177" s="303">
        <f t="shared" si="53"/>
        <v>26640.5</v>
      </c>
      <c r="I177" s="275">
        <f t="shared" si="45"/>
        <v>209.28389172747094</v>
      </c>
      <c r="J177" s="350">
        <f t="shared" si="43"/>
        <v>99.964352720450279</v>
      </c>
    </row>
    <row r="178" spans="1:10" x14ac:dyDescent="0.25">
      <c r="A178" s="490" t="s">
        <v>72</v>
      </c>
      <c r="B178" s="491"/>
      <c r="C178" s="492"/>
      <c r="D178" s="357" t="s">
        <v>74</v>
      </c>
      <c r="E178" s="352">
        <f t="shared" si="53"/>
        <v>12729.36</v>
      </c>
      <c r="F178" s="352">
        <f t="shared" si="53"/>
        <v>26650</v>
      </c>
      <c r="G178" s="352">
        <f t="shared" si="53"/>
        <v>0</v>
      </c>
      <c r="H178" s="352">
        <f t="shared" si="53"/>
        <v>26640.5</v>
      </c>
      <c r="I178" s="160">
        <f t="shared" si="45"/>
        <v>209.28389172747094</v>
      </c>
      <c r="J178" s="342">
        <f t="shared" si="43"/>
        <v>99.964352720450279</v>
      </c>
    </row>
    <row r="179" spans="1:10" x14ac:dyDescent="0.25">
      <c r="A179" s="493">
        <v>3</v>
      </c>
      <c r="B179" s="494"/>
      <c r="C179" s="495"/>
      <c r="D179" s="153" t="s">
        <v>6</v>
      </c>
      <c r="E179" s="328">
        <f>SUM(E180)</f>
        <v>12729.36</v>
      </c>
      <c r="F179" s="328">
        <f t="shared" si="53"/>
        <v>26650</v>
      </c>
      <c r="G179" s="328">
        <f t="shared" si="53"/>
        <v>0</v>
      </c>
      <c r="H179" s="328">
        <f t="shared" si="53"/>
        <v>26640.5</v>
      </c>
      <c r="I179" s="273">
        <f t="shared" si="45"/>
        <v>209.28389172747094</v>
      </c>
      <c r="J179" s="369">
        <f t="shared" si="43"/>
        <v>99.964352720450279</v>
      </c>
    </row>
    <row r="180" spans="1:10" x14ac:dyDescent="0.25">
      <c r="A180" s="163">
        <v>32</v>
      </c>
      <c r="B180" s="164"/>
      <c r="C180" s="165"/>
      <c r="D180" s="151" t="s">
        <v>15</v>
      </c>
      <c r="E180" s="329">
        <f>SUM(E181)</f>
        <v>12729.36</v>
      </c>
      <c r="F180" s="329">
        <f>SUM(F181)</f>
        <v>26650</v>
      </c>
      <c r="G180" s="329">
        <f>SUM(G181)</f>
        <v>0</v>
      </c>
      <c r="H180" s="329">
        <f>SUM(H181)</f>
        <v>26640.5</v>
      </c>
      <c r="I180" s="272">
        <f t="shared" si="45"/>
        <v>209.28389172747094</v>
      </c>
      <c r="J180" s="368">
        <f t="shared" si="43"/>
        <v>99.964352720450279</v>
      </c>
    </row>
    <row r="181" spans="1:10" x14ac:dyDescent="0.25">
      <c r="A181" s="198">
        <v>323</v>
      </c>
      <c r="B181" s="169"/>
      <c r="C181" s="170"/>
      <c r="D181" s="162" t="s">
        <v>171</v>
      </c>
      <c r="E181" s="320">
        <f>SUM(E182+E183)</f>
        <v>12729.36</v>
      </c>
      <c r="F181" s="320">
        <v>26650</v>
      </c>
      <c r="G181" s="320">
        <f>SUM(G182+G183)</f>
        <v>0</v>
      </c>
      <c r="H181" s="320">
        <f>SUM(H182+H183)</f>
        <v>26640.5</v>
      </c>
      <c r="I181" s="276">
        <f t="shared" si="45"/>
        <v>209.28389172747094</v>
      </c>
      <c r="J181" s="348">
        <f t="shared" si="43"/>
        <v>99.964352720450279</v>
      </c>
    </row>
    <row r="182" spans="1:10" x14ac:dyDescent="0.25">
      <c r="A182" s="198">
        <v>3232</v>
      </c>
      <c r="B182" s="169"/>
      <c r="C182" s="170"/>
      <c r="D182" s="162" t="s">
        <v>261</v>
      </c>
      <c r="E182" s="320">
        <v>12729.36</v>
      </c>
      <c r="F182" s="320"/>
      <c r="G182" s="320"/>
      <c r="H182" s="320">
        <v>26640.5</v>
      </c>
      <c r="I182" s="276"/>
      <c r="J182" s="348" t="e">
        <f t="shared" si="43"/>
        <v>#DIV/0!</v>
      </c>
    </row>
    <row r="183" spans="1:10" ht="27.75" customHeight="1" x14ac:dyDescent="0.25">
      <c r="A183" s="496">
        <v>3237</v>
      </c>
      <c r="B183" s="497"/>
      <c r="C183" s="498"/>
      <c r="D183" s="112" t="s">
        <v>173</v>
      </c>
      <c r="E183" s="322"/>
      <c r="F183" s="322"/>
      <c r="G183" s="322"/>
      <c r="H183" s="322"/>
      <c r="I183" s="76" t="e">
        <f t="shared" si="45"/>
        <v>#DIV/0!</v>
      </c>
      <c r="J183" s="348" t="e">
        <f t="shared" si="43"/>
        <v>#DIV/0!</v>
      </c>
    </row>
    <row r="184" spans="1:10" ht="25.5" x14ac:dyDescent="0.25">
      <c r="A184" s="502" t="s">
        <v>78</v>
      </c>
      <c r="B184" s="503"/>
      <c r="C184" s="504"/>
      <c r="D184" s="149" t="s">
        <v>79</v>
      </c>
      <c r="E184" s="303">
        <f t="shared" ref="E184:H185" si="54">SUM(E185)</f>
        <v>78007.19</v>
      </c>
      <c r="F184" s="303">
        <f t="shared" si="54"/>
        <v>33125</v>
      </c>
      <c r="G184" s="303">
        <f t="shared" si="54"/>
        <v>0</v>
      </c>
      <c r="H184" s="303">
        <f t="shared" si="54"/>
        <v>33125</v>
      </c>
      <c r="I184" s="275">
        <f t="shared" si="45"/>
        <v>42.464034405033694</v>
      </c>
      <c r="J184" s="350">
        <f t="shared" si="43"/>
        <v>100</v>
      </c>
    </row>
    <row r="185" spans="1:10" x14ac:dyDescent="0.25">
      <c r="A185" s="517" t="s">
        <v>72</v>
      </c>
      <c r="B185" s="518"/>
      <c r="C185" s="519"/>
      <c r="D185" s="358" t="s">
        <v>74</v>
      </c>
      <c r="E185" s="352">
        <f t="shared" si="54"/>
        <v>78007.19</v>
      </c>
      <c r="F185" s="352">
        <f t="shared" si="54"/>
        <v>33125</v>
      </c>
      <c r="G185" s="352">
        <f t="shared" si="54"/>
        <v>0</v>
      </c>
      <c r="H185" s="352">
        <f t="shared" si="54"/>
        <v>33125</v>
      </c>
      <c r="I185" s="160">
        <f t="shared" si="45"/>
        <v>42.464034405033694</v>
      </c>
      <c r="J185" s="342">
        <f t="shared" si="43"/>
        <v>100</v>
      </c>
    </row>
    <row r="186" spans="1:10" ht="25.5" x14ac:dyDescent="0.25">
      <c r="A186" s="493">
        <v>4</v>
      </c>
      <c r="B186" s="494"/>
      <c r="C186" s="495"/>
      <c r="D186" s="216" t="s">
        <v>8</v>
      </c>
      <c r="E186" s="328">
        <f>SUM(E187+E190)</f>
        <v>78007.19</v>
      </c>
      <c r="F186" s="328">
        <f>SUM(F187+F190)</f>
        <v>33125</v>
      </c>
      <c r="G186" s="328">
        <f>SUM(G187+G190)</f>
        <v>0</v>
      </c>
      <c r="H186" s="328">
        <f>SUM(H187+H190)</f>
        <v>33125</v>
      </c>
      <c r="I186" s="273">
        <f t="shared" si="45"/>
        <v>42.464034405033694</v>
      </c>
      <c r="J186" s="369">
        <f t="shared" si="43"/>
        <v>100</v>
      </c>
    </row>
    <row r="187" spans="1:10" ht="25.5" x14ac:dyDescent="0.25">
      <c r="A187" s="163">
        <v>42</v>
      </c>
      <c r="B187" s="164"/>
      <c r="C187" s="165"/>
      <c r="D187" s="152" t="s">
        <v>246</v>
      </c>
      <c r="E187" s="329">
        <f t="shared" ref="E187:H188" si="55">SUM(E188)</f>
        <v>0</v>
      </c>
      <c r="F187" s="329">
        <f t="shared" si="55"/>
        <v>0</v>
      </c>
      <c r="G187" s="329">
        <f t="shared" si="55"/>
        <v>0</v>
      </c>
      <c r="H187" s="329">
        <f t="shared" si="55"/>
        <v>0</v>
      </c>
      <c r="I187" s="272"/>
      <c r="J187" s="368" t="e">
        <f t="shared" si="43"/>
        <v>#DIV/0!</v>
      </c>
    </row>
    <row r="188" spans="1:10" x14ac:dyDescent="0.25">
      <c r="A188" s="198">
        <v>422</v>
      </c>
      <c r="B188" s="169"/>
      <c r="C188" s="170"/>
      <c r="D188" s="56" t="s">
        <v>245</v>
      </c>
      <c r="E188" s="320">
        <f t="shared" si="55"/>
        <v>0</v>
      </c>
      <c r="F188" s="320">
        <f t="shared" si="55"/>
        <v>0</v>
      </c>
      <c r="G188" s="320">
        <f t="shared" si="55"/>
        <v>0</v>
      </c>
      <c r="H188" s="320">
        <f t="shared" si="55"/>
        <v>0</v>
      </c>
      <c r="I188" s="276"/>
      <c r="J188" s="348" t="e">
        <f t="shared" si="43"/>
        <v>#DIV/0!</v>
      </c>
    </row>
    <row r="189" spans="1:10" x14ac:dyDescent="0.25">
      <c r="A189" s="198">
        <v>4226</v>
      </c>
      <c r="B189" s="169"/>
      <c r="C189" s="170"/>
      <c r="D189" s="56" t="s">
        <v>244</v>
      </c>
      <c r="E189" s="320"/>
      <c r="F189" s="320"/>
      <c r="G189" s="320"/>
      <c r="H189" s="320"/>
      <c r="I189" s="276"/>
      <c r="J189" s="348" t="e">
        <f t="shared" si="43"/>
        <v>#DIV/0!</v>
      </c>
    </row>
    <row r="190" spans="1:10" ht="25.5" x14ac:dyDescent="0.25">
      <c r="A190" s="499">
        <v>45</v>
      </c>
      <c r="B190" s="500"/>
      <c r="C190" s="501"/>
      <c r="D190" s="152" t="s">
        <v>47</v>
      </c>
      <c r="E190" s="329">
        <f>SUM(E191)</f>
        <v>78007.19</v>
      </c>
      <c r="F190" s="329">
        <f>SUM(F191)</f>
        <v>33125</v>
      </c>
      <c r="G190" s="329">
        <f t="shared" ref="G190:H191" si="56">SUM(G191)</f>
        <v>0</v>
      </c>
      <c r="H190" s="329">
        <f t="shared" si="56"/>
        <v>33125</v>
      </c>
      <c r="I190" s="272">
        <f t="shared" si="45"/>
        <v>42.464034405033694</v>
      </c>
      <c r="J190" s="368">
        <f t="shared" si="43"/>
        <v>100</v>
      </c>
    </row>
    <row r="191" spans="1:10" ht="25.5" x14ac:dyDescent="0.25">
      <c r="A191" s="520">
        <v>451</v>
      </c>
      <c r="B191" s="521"/>
      <c r="C191" s="522"/>
      <c r="D191" s="56" t="s">
        <v>231</v>
      </c>
      <c r="E191" s="320">
        <f>SUM(E192)</f>
        <v>78007.19</v>
      </c>
      <c r="F191" s="320">
        <v>33125</v>
      </c>
      <c r="G191" s="320">
        <f t="shared" si="56"/>
        <v>0</v>
      </c>
      <c r="H191" s="320">
        <f t="shared" si="56"/>
        <v>33125</v>
      </c>
      <c r="I191" s="276">
        <f t="shared" si="45"/>
        <v>42.464034405033694</v>
      </c>
      <c r="J191" s="348">
        <f t="shared" si="43"/>
        <v>100</v>
      </c>
    </row>
    <row r="192" spans="1:10" ht="25.5" x14ac:dyDescent="0.25">
      <c r="A192" s="171">
        <v>4511</v>
      </c>
      <c r="B192" s="172"/>
      <c r="C192" s="173"/>
      <c r="D192" s="56" t="s">
        <v>231</v>
      </c>
      <c r="E192" s="322">
        <v>78007.19</v>
      </c>
      <c r="F192" s="322"/>
      <c r="G192" s="322"/>
      <c r="H192" s="322">
        <v>33125</v>
      </c>
      <c r="I192" s="76">
        <f t="shared" si="45"/>
        <v>42.464034405033694</v>
      </c>
      <c r="J192" s="348" t="e">
        <f t="shared" si="43"/>
        <v>#DIV/0!</v>
      </c>
    </row>
    <row r="193" spans="1:12" ht="25.5" x14ac:dyDescent="0.25">
      <c r="A193" s="508" t="s">
        <v>80</v>
      </c>
      <c r="B193" s="509"/>
      <c r="C193" s="510"/>
      <c r="D193" s="52" t="s">
        <v>81</v>
      </c>
      <c r="E193" s="302">
        <f>SUM(E194+E200+E211+E217+E227+E237+E284+E344+E350+E356+E395)</f>
        <v>152202.90000000002</v>
      </c>
      <c r="F193" s="302">
        <f>SUM(F194+F200+F211+F217+F227+F237+F268+F284+F344+F350+F356)</f>
        <v>149695</v>
      </c>
      <c r="G193" s="302">
        <f>SUM(G194+G200+G211+G217+G227+G237+G284+G344+G350+G356+G395)</f>
        <v>0</v>
      </c>
      <c r="H193" s="302">
        <f>SUM(H194+H200+H211+H217+H227+H237+H284+H344+H350+H356)</f>
        <v>171917.72</v>
      </c>
      <c r="I193" s="274">
        <f t="shared" si="45"/>
        <v>112.95298578410791</v>
      </c>
      <c r="J193" s="349">
        <f t="shared" si="43"/>
        <v>114.84533217542337</v>
      </c>
    </row>
    <row r="194" spans="1:12" ht="25.5" x14ac:dyDescent="0.25">
      <c r="A194" s="502" t="s">
        <v>82</v>
      </c>
      <c r="B194" s="503"/>
      <c r="C194" s="504"/>
      <c r="D194" s="45" t="s">
        <v>83</v>
      </c>
      <c r="E194" s="303">
        <f t="shared" ref="E194:H197" si="57">SUM(E195)</f>
        <v>21108.46</v>
      </c>
      <c r="F194" s="303">
        <f t="shared" si="57"/>
        <v>24451</v>
      </c>
      <c r="G194" s="303">
        <f t="shared" si="57"/>
        <v>0</v>
      </c>
      <c r="H194" s="303">
        <f t="shared" si="57"/>
        <v>24450.19</v>
      </c>
      <c r="I194" s="275">
        <f t="shared" si="45"/>
        <v>115.83123543830294</v>
      </c>
      <c r="J194" s="350">
        <f t="shared" si="43"/>
        <v>99.996687252055125</v>
      </c>
    </row>
    <row r="195" spans="1:12" ht="14.45" customHeight="1" x14ac:dyDescent="0.25">
      <c r="A195" s="511" t="s">
        <v>64</v>
      </c>
      <c r="B195" s="512"/>
      <c r="C195" s="513"/>
      <c r="D195" s="359" t="s">
        <v>65</v>
      </c>
      <c r="E195" s="352">
        <f t="shared" si="57"/>
        <v>21108.46</v>
      </c>
      <c r="F195" s="352">
        <f t="shared" si="57"/>
        <v>24451</v>
      </c>
      <c r="G195" s="352">
        <f t="shared" si="57"/>
        <v>0</v>
      </c>
      <c r="H195" s="352">
        <f t="shared" si="57"/>
        <v>24450.19</v>
      </c>
      <c r="I195" s="160">
        <f t="shared" si="45"/>
        <v>115.83123543830294</v>
      </c>
      <c r="J195" s="342">
        <f t="shared" si="43"/>
        <v>99.996687252055125</v>
      </c>
    </row>
    <row r="196" spans="1:12" ht="14.45" customHeight="1" x14ac:dyDescent="0.25">
      <c r="A196" s="219">
        <v>3</v>
      </c>
      <c r="B196" s="260"/>
      <c r="C196" s="261"/>
      <c r="D196" s="220" t="s">
        <v>6</v>
      </c>
      <c r="E196" s="328">
        <f t="shared" si="57"/>
        <v>21108.46</v>
      </c>
      <c r="F196" s="328">
        <f t="shared" si="57"/>
        <v>24451</v>
      </c>
      <c r="G196" s="328">
        <f t="shared" si="57"/>
        <v>0</v>
      </c>
      <c r="H196" s="328">
        <f t="shared" si="57"/>
        <v>24450.19</v>
      </c>
      <c r="I196" s="273">
        <f t="shared" si="45"/>
        <v>115.83123543830294</v>
      </c>
      <c r="J196" s="369">
        <f t="shared" si="43"/>
        <v>99.996687252055125</v>
      </c>
    </row>
    <row r="197" spans="1:12" ht="38.25" x14ac:dyDescent="0.25">
      <c r="A197" s="514">
        <v>37</v>
      </c>
      <c r="B197" s="515"/>
      <c r="C197" s="516"/>
      <c r="D197" s="100" t="s">
        <v>46</v>
      </c>
      <c r="E197" s="329">
        <f>SUM(E198)</f>
        <v>21108.46</v>
      </c>
      <c r="F197" s="329">
        <f t="shared" si="57"/>
        <v>24451</v>
      </c>
      <c r="G197" s="329">
        <f t="shared" si="57"/>
        <v>0</v>
      </c>
      <c r="H197" s="329">
        <f t="shared" si="57"/>
        <v>24450.19</v>
      </c>
      <c r="I197" s="272">
        <f t="shared" si="45"/>
        <v>115.83123543830294</v>
      </c>
      <c r="J197" s="368">
        <f t="shared" si="43"/>
        <v>99.996687252055125</v>
      </c>
    </row>
    <row r="198" spans="1:12" ht="25.5" x14ac:dyDescent="0.25">
      <c r="A198" s="206">
        <v>372</v>
      </c>
      <c r="B198" s="178"/>
      <c r="C198" s="179"/>
      <c r="D198" s="166" t="s">
        <v>227</v>
      </c>
      <c r="E198" s="320">
        <f>SUM(E199)</f>
        <v>21108.46</v>
      </c>
      <c r="F198" s="320">
        <v>24451</v>
      </c>
      <c r="G198" s="320"/>
      <c r="H198" s="320">
        <f>SUM(H199)</f>
        <v>24450.19</v>
      </c>
      <c r="I198" s="276">
        <f t="shared" si="45"/>
        <v>115.83123543830294</v>
      </c>
      <c r="J198" s="348">
        <f t="shared" si="43"/>
        <v>99.996687252055125</v>
      </c>
    </row>
    <row r="199" spans="1:12" ht="25.5" x14ac:dyDescent="0.25">
      <c r="A199" s="207">
        <v>3722</v>
      </c>
      <c r="B199" s="208"/>
      <c r="C199" s="209"/>
      <c r="D199" s="167" t="s">
        <v>232</v>
      </c>
      <c r="E199" s="322">
        <v>21108.46</v>
      </c>
      <c r="F199" s="322"/>
      <c r="G199" s="322"/>
      <c r="H199" s="322">
        <v>24450.19</v>
      </c>
      <c r="I199" s="76">
        <f t="shared" si="45"/>
        <v>115.83123543830294</v>
      </c>
      <c r="J199" s="348" t="e">
        <f t="shared" si="43"/>
        <v>#DIV/0!</v>
      </c>
    </row>
    <row r="200" spans="1:12" ht="23.45" customHeight="1" x14ac:dyDescent="0.25">
      <c r="A200" s="502" t="s">
        <v>84</v>
      </c>
      <c r="B200" s="503"/>
      <c r="C200" s="504"/>
      <c r="D200" s="53" t="s">
        <v>85</v>
      </c>
      <c r="E200" s="327">
        <f t="shared" ref="E200:H202" si="58">SUM(E201)</f>
        <v>3776.1299999999997</v>
      </c>
      <c r="F200" s="327">
        <f t="shared" si="58"/>
        <v>4595</v>
      </c>
      <c r="G200" s="327">
        <f t="shared" si="58"/>
        <v>0</v>
      </c>
      <c r="H200" s="327">
        <f t="shared" si="58"/>
        <v>4594.7699999999995</v>
      </c>
      <c r="I200" s="275">
        <f t="shared" si="45"/>
        <v>121.6793383702362</v>
      </c>
      <c r="J200" s="350">
        <f t="shared" si="43"/>
        <v>99.994994559303592</v>
      </c>
      <c r="L200" s="277"/>
    </row>
    <row r="201" spans="1:12" x14ac:dyDescent="0.25">
      <c r="A201" s="517" t="s">
        <v>64</v>
      </c>
      <c r="B201" s="518"/>
      <c r="C201" s="519"/>
      <c r="D201" s="360" t="s">
        <v>65</v>
      </c>
      <c r="E201" s="352">
        <f t="shared" si="58"/>
        <v>3776.1299999999997</v>
      </c>
      <c r="F201" s="352">
        <f>SUM(F202)</f>
        <v>4595</v>
      </c>
      <c r="G201" s="352">
        <f t="shared" si="58"/>
        <v>0</v>
      </c>
      <c r="H201" s="352">
        <f t="shared" si="58"/>
        <v>4594.7699999999995</v>
      </c>
      <c r="I201" s="160">
        <f t="shared" si="45"/>
        <v>121.6793383702362</v>
      </c>
      <c r="J201" s="342">
        <f t="shared" si="43"/>
        <v>99.994994559303592</v>
      </c>
    </row>
    <row r="202" spans="1:12" ht="15" customHeight="1" x14ac:dyDescent="0.25">
      <c r="A202" s="493">
        <v>3</v>
      </c>
      <c r="B202" s="494"/>
      <c r="C202" s="495"/>
      <c r="D202" s="216" t="s">
        <v>6</v>
      </c>
      <c r="E202" s="328">
        <f t="shared" si="58"/>
        <v>3776.1299999999997</v>
      </c>
      <c r="F202" s="328">
        <f>SUM(F203)</f>
        <v>4595</v>
      </c>
      <c r="G202" s="328">
        <f t="shared" si="58"/>
        <v>0</v>
      </c>
      <c r="H202" s="328">
        <f t="shared" si="58"/>
        <v>4594.7699999999995</v>
      </c>
      <c r="I202" s="273">
        <f t="shared" si="45"/>
        <v>121.6793383702362</v>
      </c>
      <c r="J202" s="369">
        <f t="shared" si="43"/>
        <v>99.994994559303592</v>
      </c>
    </row>
    <row r="203" spans="1:12" x14ac:dyDescent="0.25">
      <c r="A203" s="499">
        <v>32</v>
      </c>
      <c r="B203" s="500"/>
      <c r="C203" s="501"/>
      <c r="D203" s="152" t="s">
        <v>15</v>
      </c>
      <c r="E203" s="329">
        <f>SUM(E204+E206+E209)</f>
        <v>3776.1299999999997</v>
      </c>
      <c r="F203" s="329">
        <f>SUM(F204+F206+F209)</f>
        <v>4595</v>
      </c>
      <c r="G203" s="329">
        <f t="shared" ref="G203" si="59">SUM(G204+G209)</f>
        <v>0</v>
      </c>
      <c r="H203" s="329">
        <f>SUM(H204+H206+H209)</f>
        <v>4594.7699999999995</v>
      </c>
      <c r="I203" s="272">
        <f t="shared" si="45"/>
        <v>121.6793383702362</v>
      </c>
      <c r="J203" s="368">
        <f t="shared" si="43"/>
        <v>99.994994559303592</v>
      </c>
    </row>
    <row r="204" spans="1:12" x14ac:dyDescent="0.25">
      <c r="A204" s="221">
        <v>322</v>
      </c>
      <c r="B204" s="222"/>
      <c r="C204" s="223"/>
      <c r="D204" s="56" t="s">
        <v>164</v>
      </c>
      <c r="E204" s="330">
        <f>SUM(E205)</f>
        <v>465.45</v>
      </c>
      <c r="F204" s="330">
        <v>757</v>
      </c>
      <c r="G204" s="330">
        <f>SUM(G205)</f>
        <v>0</v>
      </c>
      <c r="H204" s="330">
        <f>SUM(H205)</f>
        <v>756.56</v>
      </c>
      <c r="I204" s="276">
        <f t="shared" si="45"/>
        <v>162.54377484155117</v>
      </c>
      <c r="J204" s="348">
        <f t="shared" si="43"/>
        <v>99.941875825627463</v>
      </c>
    </row>
    <row r="205" spans="1:12" ht="25.5" x14ac:dyDescent="0.25">
      <c r="A205" s="221">
        <v>3221</v>
      </c>
      <c r="B205" s="222"/>
      <c r="C205" s="223"/>
      <c r="D205" s="56" t="s">
        <v>217</v>
      </c>
      <c r="E205" s="330">
        <v>465.45</v>
      </c>
      <c r="F205" s="330"/>
      <c r="G205" s="330"/>
      <c r="H205" s="330">
        <v>756.56</v>
      </c>
      <c r="I205" s="276"/>
      <c r="J205" s="348"/>
    </row>
    <row r="206" spans="1:12" x14ac:dyDescent="0.25">
      <c r="A206" s="221">
        <v>323</v>
      </c>
      <c r="B206" s="222"/>
      <c r="C206" s="223"/>
      <c r="D206" s="56" t="s">
        <v>171</v>
      </c>
      <c r="E206" s="330">
        <f>SUM(E207+E208)</f>
        <v>3238.24</v>
      </c>
      <c r="F206" s="330">
        <v>3730</v>
      </c>
      <c r="G206" s="330">
        <f>SUM(G207+G208)</f>
        <v>0</v>
      </c>
      <c r="H206" s="330">
        <f>SUM(H207+H208)</f>
        <v>3729.98</v>
      </c>
      <c r="I206" s="276"/>
      <c r="J206" s="348"/>
    </row>
    <row r="207" spans="1:12" x14ac:dyDescent="0.25">
      <c r="A207" s="171">
        <v>3231</v>
      </c>
      <c r="B207" s="172"/>
      <c r="C207" s="173"/>
      <c r="D207" s="21" t="s">
        <v>220</v>
      </c>
      <c r="E207" s="322">
        <v>1909.5</v>
      </c>
      <c r="F207" s="322"/>
      <c r="G207" s="322"/>
      <c r="H207" s="322">
        <v>2129</v>
      </c>
      <c r="I207" s="76">
        <f t="shared" si="45"/>
        <v>111.49515579994763</v>
      </c>
      <c r="J207" s="348" t="e">
        <f t="shared" si="43"/>
        <v>#DIV/0!</v>
      </c>
    </row>
    <row r="208" spans="1:12" x14ac:dyDescent="0.25">
      <c r="A208" s="171">
        <v>3239</v>
      </c>
      <c r="B208" s="172"/>
      <c r="C208" s="173"/>
      <c r="D208" s="21" t="s">
        <v>180</v>
      </c>
      <c r="E208" s="322">
        <v>1328.74</v>
      </c>
      <c r="F208" s="322"/>
      <c r="G208" s="322"/>
      <c r="H208" s="322">
        <v>1600.98</v>
      </c>
      <c r="I208" s="76">
        <f t="shared" si="45"/>
        <v>120.48858316901728</v>
      </c>
      <c r="J208" s="348" t="e">
        <f t="shared" si="43"/>
        <v>#DIV/0!</v>
      </c>
    </row>
    <row r="209" spans="1:10" ht="25.5" x14ac:dyDescent="0.25">
      <c r="A209" s="198">
        <v>329</v>
      </c>
      <c r="B209" s="169"/>
      <c r="C209" s="170"/>
      <c r="D209" s="56" t="s">
        <v>181</v>
      </c>
      <c r="E209" s="320">
        <f>SUM(E210)</f>
        <v>72.44</v>
      </c>
      <c r="F209" s="320">
        <v>108</v>
      </c>
      <c r="G209" s="320">
        <f t="shared" ref="G209:H209" si="60">SUM(G210)</f>
        <v>0</v>
      </c>
      <c r="H209" s="320">
        <f t="shared" si="60"/>
        <v>108.23</v>
      </c>
      <c r="I209" s="276">
        <f t="shared" si="45"/>
        <v>149.40640530093873</v>
      </c>
      <c r="J209" s="348">
        <f t="shared" si="43"/>
        <v>100.21296296296296</v>
      </c>
    </row>
    <row r="210" spans="1:10" ht="25.5" x14ac:dyDescent="0.25">
      <c r="A210" s="171">
        <v>3299</v>
      </c>
      <c r="B210" s="172"/>
      <c r="C210" s="173"/>
      <c r="D210" s="21" t="s">
        <v>181</v>
      </c>
      <c r="E210" s="322">
        <v>72.44</v>
      </c>
      <c r="F210" s="322"/>
      <c r="G210" s="322"/>
      <c r="H210" s="322">
        <v>108.23</v>
      </c>
      <c r="I210" s="76">
        <f t="shared" si="45"/>
        <v>149.40640530093873</v>
      </c>
      <c r="J210" s="348" t="e">
        <f t="shared" si="43"/>
        <v>#DIV/0!</v>
      </c>
    </row>
    <row r="211" spans="1:10" ht="14.45" customHeight="1" x14ac:dyDescent="0.25">
      <c r="A211" s="502" t="s">
        <v>86</v>
      </c>
      <c r="B211" s="503"/>
      <c r="C211" s="504"/>
      <c r="D211" s="54" t="s">
        <v>87</v>
      </c>
      <c r="E211" s="327">
        <f t="shared" ref="E211:H213" si="61">SUM(E212)</f>
        <v>0</v>
      </c>
      <c r="F211" s="303">
        <f t="shared" si="61"/>
        <v>0</v>
      </c>
      <c r="G211" s="327">
        <f t="shared" si="61"/>
        <v>0</v>
      </c>
      <c r="H211" s="303">
        <f t="shared" si="61"/>
        <v>0</v>
      </c>
      <c r="I211" s="275" t="e">
        <f t="shared" si="45"/>
        <v>#DIV/0!</v>
      </c>
      <c r="J211" s="350" t="e">
        <f t="shared" si="43"/>
        <v>#DIV/0!</v>
      </c>
    </row>
    <row r="212" spans="1:10" x14ac:dyDescent="0.25">
      <c r="A212" s="505" t="s">
        <v>88</v>
      </c>
      <c r="B212" s="506"/>
      <c r="C212" s="507"/>
      <c r="D212" s="359" t="s">
        <v>65</v>
      </c>
      <c r="E212" s="352">
        <f t="shared" si="61"/>
        <v>0</v>
      </c>
      <c r="F212" s="352">
        <f t="shared" si="61"/>
        <v>0</v>
      </c>
      <c r="G212" s="352">
        <f t="shared" si="61"/>
        <v>0</v>
      </c>
      <c r="H212" s="352">
        <f t="shared" si="61"/>
        <v>0</v>
      </c>
      <c r="I212" s="160" t="e">
        <f t="shared" si="45"/>
        <v>#DIV/0!</v>
      </c>
      <c r="J212" s="342" t="e">
        <f t="shared" si="43"/>
        <v>#DIV/0!</v>
      </c>
    </row>
    <row r="213" spans="1:10" x14ac:dyDescent="0.25">
      <c r="A213" s="231">
        <v>3</v>
      </c>
      <c r="B213" s="214"/>
      <c r="C213" s="215"/>
      <c r="D213" s="232" t="s">
        <v>6</v>
      </c>
      <c r="E213" s="328">
        <f t="shared" si="61"/>
        <v>0</v>
      </c>
      <c r="F213" s="328">
        <f t="shared" si="61"/>
        <v>0</v>
      </c>
      <c r="G213" s="328">
        <f t="shared" si="61"/>
        <v>0</v>
      </c>
      <c r="H213" s="328">
        <f t="shared" si="61"/>
        <v>0</v>
      </c>
      <c r="I213" s="273" t="e">
        <f t="shared" si="45"/>
        <v>#DIV/0!</v>
      </c>
      <c r="J213" s="369" t="e">
        <f t="shared" si="43"/>
        <v>#DIV/0!</v>
      </c>
    </row>
    <row r="214" spans="1:10" x14ac:dyDescent="0.25">
      <c r="A214" s="163">
        <v>32</v>
      </c>
      <c r="B214" s="164"/>
      <c r="C214" s="165"/>
      <c r="D214" s="230" t="s">
        <v>15</v>
      </c>
      <c r="E214" s="329">
        <f>SUM(E215+E216)</f>
        <v>0</v>
      </c>
      <c r="F214" s="329">
        <f>SUM(F215+F216)</f>
        <v>0</v>
      </c>
      <c r="G214" s="329">
        <f>SUM(G215+G216)</f>
        <v>0</v>
      </c>
      <c r="H214" s="329">
        <f>SUM(H215+H216)</f>
        <v>0</v>
      </c>
      <c r="I214" s="272" t="e">
        <f t="shared" si="45"/>
        <v>#DIV/0!</v>
      </c>
      <c r="J214" s="368" t="e">
        <f t="shared" si="43"/>
        <v>#DIV/0!</v>
      </c>
    </row>
    <row r="215" spans="1:10" x14ac:dyDescent="0.25">
      <c r="A215" s="206">
        <v>323</v>
      </c>
      <c r="B215" s="178"/>
      <c r="C215" s="179"/>
      <c r="D215" s="235" t="s">
        <v>171</v>
      </c>
      <c r="E215" s="320"/>
      <c r="F215" s="320"/>
      <c r="G215" s="320"/>
      <c r="H215" s="320"/>
      <c r="I215" s="276" t="e">
        <f t="shared" si="45"/>
        <v>#DIV/0!</v>
      </c>
      <c r="J215" s="348" t="e">
        <f t="shared" si="43"/>
        <v>#DIV/0!</v>
      </c>
    </row>
    <row r="216" spans="1:10" x14ac:dyDescent="0.25">
      <c r="A216" s="207">
        <v>3237</v>
      </c>
      <c r="B216" s="208"/>
      <c r="C216" s="209"/>
      <c r="D216" s="234" t="s">
        <v>223</v>
      </c>
      <c r="E216" s="322"/>
      <c r="F216" s="322"/>
      <c r="G216" s="322"/>
      <c r="H216" s="322"/>
      <c r="I216" s="76" t="e">
        <f t="shared" si="45"/>
        <v>#DIV/0!</v>
      </c>
      <c r="J216" s="348" t="e">
        <f t="shared" si="43"/>
        <v>#DIV/0!</v>
      </c>
    </row>
    <row r="217" spans="1:10" ht="25.5" x14ac:dyDescent="0.25">
      <c r="A217" s="487" t="s">
        <v>89</v>
      </c>
      <c r="B217" s="488"/>
      <c r="C217" s="489"/>
      <c r="D217" s="54" t="s">
        <v>90</v>
      </c>
      <c r="E217" s="303">
        <f>SUM(E218)</f>
        <v>13497.18</v>
      </c>
      <c r="F217" s="303">
        <f>SUM(F218)</f>
        <v>16049</v>
      </c>
      <c r="G217" s="327">
        <f>SUM(G218)</f>
        <v>0</v>
      </c>
      <c r="H217" s="333">
        <f>SUM(H218)</f>
        <v>16619.22</v>
      </c>
      <c r="I217" s="275">
        <f t="shared" si="45"/>
        <v>123.13105404239997</v>
      </c>
      <c r="J217" s="350">
        <f t="shared" si="43"/>
        <v>103.55299395600971</v>
      </c>
    </row>
    <row r="218" spans="1:10" ht="25.5" x14ac:dyDescent="0.25">
      <c r="A218" s="517" t="s">
        <v>75</v>
      </c>
      <c r="B218" s="518"/>
      <c r="C218" s="519"/>
      <c r="D218" s="361" t="s">
        <v>95</v>
      </c>
      <c r="E218" s="352">
        <f>SUM(E219+E223)</f>
        <v>13497.18</v>
      </c>
      <c r="F218" s="352">
        <f>SUM(F219+F223)</f>
        <v>16049</v>
      </c>
      <c r="G218" s="352">
        <f>SUM(G219+G223)</f>
        <v>0</v>
      </c>
      <c r="H218" s="352">
        <f>SUM(H219+H223)</f>
        <v>16619.22</v>
      </c>
      <c r="I218" s="160">
        <f t="shared" si="45"/>
        <v>123.13105404239997</v>
      </c>
      <c r="J218" s="342">
        <f t="shared" si="43"/>
        <v>103.55299395600971</v>
      </c>
    </row>
    <row r="219" spans="1:10" x14ac:dyDescent="0.25">
      <c r="A219" s="523">
        <v>3</v>
      </c>
      <c r="B219" s="524"/>
      <c r="C219" s="525"/>
      <c r="D219" s="243" t="s">
        <v>6</v>
      </c>
      <c r="E219" s="328">
        <f>SUM(E220)</f>
        <v>12272.51</v>
      </c>
      <c r="F219" s="328">
        <f>SUM(F220)</f>
        <v>14425</v>
      </c>
      <c r="G219" s="328">
        <f>SUM(G220)</f>
        <v>0</v>
      </c>
      <c r="H219" s="328">
        <f>SUM(H220)</f>
        <v>14425.43</v>
      </c>
      <c r="I219" s="273">
        <f t="shared" si="45"/>
        <v>117.54262168048753</v>
      </c>
      <c r="J219" s="369">
        <f t="shared" si="43"/>
        <v>100.00298093587523</v>
      </c>
    </row>
    <row r="220" spans="1:10" ht="38.25" x14ac:dyDescent="0.25">
      <c r="A220" s="526">
        <v>37</v>
      </c>
      <c r="B220" s="527"/>
      <c r="C220" s="528"/>
      <c r="D220" s="239" t="s">
        <v>46</v>
      </c>
      <c r="E220" s="329">
        <f>SUM(E221)</f>
        <v>12272.51</v>
      </c>
      <c r="F220" s="329">
        <f t="shared" ref="F220:H220" si="62">SUM(F221)</f>
        <v>14425</v>
      </c>
      <c r="G220" s="329">
        <f t="shared" si="62"/>
        <v>0</v>
      </c>
      <c r="H220" s="329">
        <f t="shared" si="62"/>
        <v>14425.43</v>
      </c>
      <c r="I220" s="272">
        <f t="shared" si="45"/>
        <v>117.54262168048753</v>
      </c>
      <c r="J220" s="368">
        <f t="shared" si="43"/>
        <v>100.00298093587523</v>
      </c>
    </row>
    <row r="221" spans="1:10" ht="25.5" x14ac:dyDescent="0.25">
      <c r="A221" s="224">
        <v>372</v>
      </c>
      <c r="B221" s="225"/>
      <c r="C221" s="226"/>
      <c r="D221" s="166" t="s">
        <v>227</v>
      </c>
      <c r="E221" s="320">
        <f>SUM(E222)</f>
        <v>12272.51</v>
      </c>
      <c r="F221" s="320">
        <v>14425</v>
      </c>
      <c r="G221" s="320">
        <f t="shared" ref="G221:H221" si="63">SUM(G222)</f>
        <v>0</v>
      </c>
      <c r="H221" s="320">
        <f t="shared" si="63"/>
        <v>14425.43</v>
      </c>
      <c r="I221" s="276">
        <f t="shared" si="45"/>
        <v>117.54262168048753</v>
      </c>
      <c r="J221" s="348">
        <f t="shared" si="43"/>
        <v>100.00298093587523</v>
      </c>
    </row>
    <row r="222" spans="1:10" ht="25.5" x14ac:dyDescent="0.25">
      <c r="A222" s="227">
        <v>3722</v>
      </c>
      <c r="B222" s="228"/>
      <c r="C222" s="229"/>
      <c r="D222" s="167" t="s">
        <v>232</v>
      </c>
      <c r="E222" s="322">
        <v>12272.51</v>
      </c>
      <c r="F222" s="322"/>
      <c r="G222" s="322"/>
      <c r="H222" s="322">
        <v>14425.43</v>
      </c>
      <c r="I222" s="76">
        <f t="shared" si="45"/>
        <v>117.54262168048753</v>
      </c>
      <c r="J222" s="348" t="e">
        <f t="shared" ref="J222:J287" si="64">SUM(H222/F222*100)</f>
        <v>#DIV/0!</v>
      </c>
    </row>
    <row r="223" spans="1:10" ht="25.5" x14ac:dyDescent="0.25">
      <c r="A223" s="523">
        <v>4</v>
      </c>
      <c r="B223" s="524"/>
      <c r="C223" s="525"/>
      <c r="D223" s="243" t="s">
        <v>8</v>
      </c>
      <c r="E223" s="328">
        <f>SUM(E224)</f>
        <v>1224.67</v>
      </c>
      <c r="F223" s="328">
        <f t="shared" ref="F223:H225" si="65">SUM(F224)</f>
        <v>1624</v>
      </c>
      <c r="G223" s="328">
        <f t="shared" si="65"/>
        <v>0</v>
      </c>
      <c r="H223" s="328">
        <f t="shared" si="65"/>
        <v>2193.79</v>
      </c>
      <c r="I223" s="273">
        <f t="shared" si="45"/>
        <v>179.13315423746803</v>
      </c>
      <c r="J223" s="369">
        <f t="shared" si="64"/>
        <v>135.08559113300493</v>
      </c>
    </row>
    <row r="224" spans="1:10" ht="25.5" x14ac:dyDescent="0.25">
      <c r="A224" s="526">
        <v>42</v>
      </c>
      <c r="B224" s="527"/>
      <c r="C224" s="528"/>
      <c r="D224" s="152" t="s">
        <v>22</v>
      </c>
      <c r="E224" s="329">
        <f>SUM(E225)</f>
        <v>1224.67</v>
      </c>
      <c r="F224" s="329">
        <f t="shared" si="65"/>
        <v>1624</v>
      </c>
      <c r="G224" s="329">
        <f t="shared" si="65"/>
        <v>0</v>
      </c>
      <c r="H224" s="329">
        <f t="shared" si="65"/>
        <v>2193.79</v>
      </c>
      <c r="I224" s="272">
        <f t="shared" si="45"/>
        <v>179.13315423746803</v>
      </c>
      <c r="J224" s="368">
        <f t="shared" si="64"/>
        <v>135.08559113300493</v>
      </c>
    </row>
    <row r="225" spans="1:10" ht="25.5" x14ac:dyDescent="0.25">
      <c r="A225" s="224">
        <v>424</v>
      </c>
      <c r="B225" s="225"/>
      <c r="C225" s="226"/>
      <c r="D225" s="56" t="s">
        <v>199</v>
      </c>
      <c r="E225" s="320">
        <f>SUM(E226)</f>
        <v>1224.67</v>
      </c>
      <c r="F225" s="320">
        <v>1624</v>
      </c>
      <c r="G225" s="320">
        <f t="shared" si="65"/>
        <v>0</v>
      </c>
      <c r="H225" s="320">
        <f t="shared" si="65"/>
        <v>2193.79</v>
      </c>
      <c r="I225" s="276">
        <f t="shared" si="45"/>
        <v>179.13315423746803</v>
      </c>
      <c r="J225" s="348">
        <f t="shared" si="64"/>
        <v>135.08559113300493</v>
      </c>
    </row>
    <row r="226" spans="1:10" x14ac:dyDescent="0.25">
      <c r="A226" s="227">
        <v>4241</v>
      </c>
      <c r="B226" s="228"/>
      <c r="C226" s="229"/>
      <c r="D226" s="21" t="s">
        <v>200</v>
      </c>
      <c r="E226" s="322">
        <v>1224.67</v>
      </c>
      <c r="F226" s="322"/>
      <c r="G226" s="322"/>
      <c r="H226" s="322">
        <v>2193.79</v>
      </c>
      <c r="I226" s="76">
        <f t="shared" si="45"/>
        <v>179.13315423746803</v>
      </c>
      <c r="J226" s="348" t="e">
        <f t="shared" si="64"/>
        <v>#DIV/0!</v>
      </c>
    </row>
    <row r="227" spans="1:10" x14ac:dyDescent="0.25">
      <c r="A227" s="502" t="s">
        <v>92</v>
      </c>
      <c r="B227" s="503"/>
      <c r="C227" s="504"/>
      <c r="D227" s="54" t="s">
        <v>96</v>
      </c>
      <c r="E227" s="303">
        <f>SUM(E228)</f>
        <v>0</v>
      </c>
      <c r="F227" s="327">
        <f>SUM(F228)</f>
        <v>0</v>
      </c>
      <c r="G227" s="327">
        <f>SUM(G228)</f>
        <v>0</v>
      </c>
      <c r="H227" s="303">
        <f>SUM(H228)</f>
        <v>0</v>
      </c>
      <c r="I227" s="275" t="e">
        <f t="shared" ref="I227:I333" si="66">SUM(H227/E227*100)</f>
        <v>#DIV/0!</v>
      </c>
      <c r="J227" s="350" t="e">
        <f t="shared" si="64"/>
        <v>#DIV/0!</v>
      </c>
    </row>
    <row r="228" spans="1:10" ht="25.5" x14ac:dyDescent="0.25">
      <c r="A228" s="529" t="s">
        <v>75</v>
      </c>
      <c r="B228" s="529"/>
      <c r="C228" s="529"/>
      <c r="D228" s="361" t="s">
        <v>95</v>
      </c>
      <c r="E228" s="352">
        <f>SUM(E229+E233)</f>
        <v>0</v>
      </c>
      <c r="F228" s="352">
        <f>SUM(F229+F235)</f>
        <v>0</v>
      </c>
      <c r="G228" s="352">
        <f>SUM(G229+G233)</f>
        <v>0</v>
      </c>
      <c r="H228" s="352">
        <f>SUM(H229+H233)</f>
        <v>0</v>
      </c>
      <c r="I228" s="160" t="e">
        <f t="shared" si="66"/>
        <v>#DIV/0!</v>
      </c>
      <c r="J228" s="342" t="e">
        <f t="shared" si="64"/>
        <v>#DIV/0!</v>
      </c>
    </row>
    <row r="229" spans="1:10" x14ac:dyDescent="0.25">
      <c r="A229" s="530">
        <v>3</v>
      </c>
      <c r="B229" s="530"/>
      <c r="C229" s="530"/>
      <c r="D229" s="243" t="s">
        <v>6</v>
      </c>
      <c r="E229" s="328">
        <f>SUM(E230)</f>
        <v>0</v>
      </c>
      <c r="F229" s="328">
        <f t="shared" ref="F229:H229" si="67">SUM(F230)</f>
        <v>0</v>
      </c>
      <c r="G229" s="328">
        <f t="shared" si="67"/>
        <v>0</v>
      </c>
      <c r="H229" s="328">
        <f t="shared" si="67"/>
        <v>0</v>
      </c>
      <c r="I229" s="273" t="e">
        <f t="shared" si="66"/>
        <v>#DIV/0!</v>
      </c>
      <c r="J229" s="369" t="e">
        <f t="shared" si="64"/>
        <v>#DIV/0!</v>
      </c>
    </row>
    <row r="230" spans="1:10" x14ac:dyDescent="0.25">
      <c r="A230" s="253">
        <v>32</v>
      </c>
      <c r="B230" s="254"/>
      <c r="C230" s="255"/>
      <c r="D230" s="256" t="s">
        <v>15</v>
      </c>
      <c r="E230" s="329"/>
      <c r="F230" s="329">
        <f>SUM(F231)</f>
        <v>0</v>
      </c>
      <c r="G230" s="329">
        <f>SUM(G231)</f>
        <v>0</v>
      </c>
      <c r="H230" s="329">
        <f>SUM(H232)</f>
        <v>0</v>
      </c>
      <c r="I230" s="272" t="e">
        <f t="shared" si="66"/>
        <v>#DIV/0!</v>
      </c>
      <c r="J230" s="368" t="e">
        <f t="shared" si="64"/>
        <v>#DIV/0!</v>
      </c>
    </row>
    <row r="231" spans="1:10" x14ac:dyDescent="0.25">
      <c r="A231" s="250">
        <v>322</v>
      </c>
      <c r="B231" s="251"/>
      <c r="C231" s="252"/>
      <c r="D231" s="152" t="s">
        <v>164</v>
      </c>
      <c r="E231" s="306">
        <f>SUM(E232)</f>
        <v>0</v>
      </c>
      <c r="F231" s="306">
        <f t="shared" ref="F231:H231" si="68">SUM(F232)</f>
        <v>0</v>
      </c>
      <c r="G231" s="306">
        <f t="shared" si="68"/>
        <v>0</v>
      </c>
      <c r="H231" s="334">
        <f t="shared" si="68"/>
        <v>0</v>
      </c>
      <c r="I231" s="276" t="e">
        <f>SUM(#REF!/H231*100)</f>
        <v>#REF!</v>
      </c>
      <c r="J231" s="348" t="e">
        <f t="shared" si="64"/>
        <v>#DIV/0!</v>
      </c>
    </row>
    <row r="232" spans="1:10" ht="25.5" x14ac:dyDescent="0.25">
      <c r="A232" s="247">
        <v>3221</v>
      </c>
      <c r="B232" s="248"/>
      <c r="C232" s="249"/>
      <c r="D232" s="246" t="s">
        <v>217</v>
      </c>
      <c r="E232" s="322"/>
      <c r="F232" s="322"/>
      <c r="G232" s="322"/>
      <c r="H232" s="322"/>
      <c r="I232" s="76" t="e">
        <f t="shared" si="66"/>
        <v>#DIV/0!</v>
      </c>
      <c r="J232" s="348" t="e">
        <f t="shared" si="64"/>
        <v>#DIV/0!</v>
      </c>
    </row>
    <row r="233" spans="1:10" ht="25.5" x14ac:dyDescent="0.25">
      <c r="A233" s="240">
        <v>4</v>
      </c>
      <c r="B233" s="241"/>
      <c r="C233" s="242"/>
      <c r="D233" s="220" t="s">
        <v>8</v>
      </c>
      <c r="E233" s="328">
        <f>SUM(E234)</f>
        <v>0</v>
      </c>
      <c r="F233" s="328">
        <f t="shared" ref="F233:H235" si="69">SUM(F234)</f>
        <v>0</v>
      </c>
      <c r="G233" s="328">
        <f t="shared" si="69"/>
        <v>0</v>
      </c>
      <c r="H233" s="328">
        <f t="shared" si="69"/>
        <v>0</v>
      </c>
      <c r="I233" s="273" t="e">
        <f t="shared" si="66"/>
        <v>#DIV/0!</v>
      </c>
      <c r="J233" s="369" t="e">
        <f t="shared" si="64"/>
        <v>#DIV/0!</v>
      </c>
    </row>
    <row r="234" spans="1:10" ht="25.5" x14ac:dyDescent="0.25">
      <c r="A234" s="266">
        <v>42</v>
      </c>
      <c r="B234" s="267"/>
      <c r="C234" s="268"/>
      <c r="D234" s="152" t="s">
        <v>22</v>
      </c>
      <c r="E234" s="329">
        <f>SUM(E235)</f>
        <v>0</v>
      </c>
      <c r="F234" s="329">
        <f t="shared" si="69"/>
        <v>0</v>
      </c>
      <c r="G234" s="329">
        <f t="shared" si="69"/>
        <v>0</v>
      </c>
      <c r="H234" s="329">
        <f t="shared" si="69"/>
        <v>0</v>
      </c>
      <c r="I234" s="272" t="e">
        <f t="shared" si="66"/>
        <v>#DIV/0!</v>
      </c>
      <c r="J234" s="368" t="e">
        <f t="shared" si="64"/>
        <v>#DIV/0!</v>
      </c>
    </row>
    <row r="235" spans="1:10" x14ac:dyDescent="0.25">
      <c r="A235" s="531">
        <v>422</v>
      </c>
      <c r="B235" s="531"/>
      <c r="C235" s="531"/>
      <c r="D235" s="56" t="s">
        <v>228</v>
      </c>
      <c r="E235" s="320">
        <f>SUM(E236)</f>
        <v>0</v>
      </c>
      <c r="F235" s="320">
        <f t="shared" si="69"/>
        <v>0</v>
      </c>
      <c r="G235" s="320">
        <f t="shared" si="69"/>
        <v>0</v>
      </c>
      <c r="H235" s="320">
        <f t="shared" si="69"/>
        <v>0</v>
      </c>
      <c r="I235" s="276" t="e">
        <f t="shared" si="66"/>
        <v>#DIV/0!</v>
      </c>
      <c r="J235" s="348" t="e">
        <f t="shared" si="64"/>
        <v>#DIV/0!</v>
      </c>
    </row>
    <row r="236" spans="1:10" x14ac:dyDescent="0.25">
      <c r="A236" s="227">
        <v>4221</v>
      </c>
      <c r="B236" s="228"/>
      <c r="C236" s="229"/>
      <c r="D236" s="234" t="s">
        <v>219</v>
      </c>
      <c r="E236" s="322"/>
      <c r="F236" s="322"/>
      <c r="G236" s="335"/>
      <c r="H236" s="322"/>
      <c r="I236" s="76" t="e">
        <f t="shared" si="66"/>
        <v>#DIV/0!</v>
      </c>
      <c r="J236" s="348" t="e">
        <f t="shared" si="64"/>
        <v>#DIV/0!</v>
      </c>
    </row>
    <row r="237" spans="1:10" ht="25.5" x14ac:dyDescent="0.25">
      <c r="A237" s="532" t="s">
        <v>93</v>
      </c>
      <c r="B237" s="532"/>
      <c r="C237" s="532"/>
      <c r="D237" s="54" t="s">
        <v>98</v>
      </c>
      <c r="E237" s="303">
        <f>SUM(E238+E248+E267)</f>
        <v>10038.450000000001</v>
      </c>
      <c r="F237" s="303">
        <f t="shared" ref="F237:H237" si="70">SUM(F238+F248+F267)</f>
        <v>7660</v>
      </c>
      <c r="G237" s="303">
        <f t="shared" si="70"/>
        <v>0</v>
      </c>
      <c r="H237" s="303">
        <f t="shared" si="70"/>
        <v>6390.29</v>
      </c>
      <c r="I237" s="275">
        <f t="shared" si="66"/>
        <v>63.658134472951502</v>
      </c>
      <c r="J237" s="350">
        <f t="shared" si="64"/>
        <v>83.424151436031337</v>
      </c>
    </row>
    <row r="238" spans="1:10" ht="25.5" x14ac:dyDescent="0.25">
      <c r="A238" s="529" t="s">
        <v>99</v>
      </c>
      <c r="B238" s="529"/>
      <c r="C238" s="529"/>
      <c r="D238" s="361" t="s">
        <v>100</v>
      </c>
      <c r="E238" s="352">
        <f t="shared" ref="E238:H239" si="71">SUM(E239)</f>
        <v>7553.3600000000006</v>
      </c>
      <c r="F238" s="352">
        <f t="shared" si="71"/>
        <v>6400</v>
      </c>
      <c r="G238" s="352">
        <f t="shared" si="71"/>
        <v>0</v>
      </c>
      <c r="H238" s="352">
        <f t="shared" si="71"/>
        <v>6230.29</v>
      </c>
      <c r="I238" s="160">
        <f t="shared" si="66"/>
        <v>82.483689377972183</v>
      </c>
      <c r="J238" s="342">
        <f t="shared" si="64"/>
        <v>97.348281249999999</v>
      </c>
    </row>
    <row r="239" spans="1:10" x14ac:dyDescent="0.25">
      <c r="A239" s="533">
        <v>3</v>
      </c>
      <c r="B239" s="533"/>
      <c r="C239" s="533"/>
      <c r="D239" s="243" t="s">
        <v>6</v>
      </c>
      <c r="E239" s="328">
        <f>SUM(E241+E246)</f>
        <v>7553.3600000000006</v>
      </c>
      <c r="F239" s="328">
        <f t="shared" si="71"/>
        <v>6400</v>
      </c>
      <c r="G239" s="328">
        <f t="shared" si="71"/>
        <v>0</v>
      </c>
      <c r="H239" s="328">
        <f t="shared" si="71"/>
        <v>6230.29</v>
      </c>
      <c r="I239" s="273">
        <f t="shared" si="66"/>
        <v>82.483689377972183</v>
      </c>
      <c r="J239" s="369">
        <f t="shared" si="64"/>
        <v>97.348281249999999</v>
      </c>
    </row>
    <row r="240" spans="1:10" x14ac:dyDescent="0.25">
      <c r="A240" s="534">
        <v>32</v>
      </c>
      <c r="B240" s="534"/>
      <c r="C240" s="534"/>
      <c r="D240" s="239" t="s">
        <v>15</v>
      </c>
      <c r="E240" s="329">
        <f>SUM(E241+E246)</f>
        <v>7553.3600000000006</v>
      </c>
      <c r="F240" s="329">
        <f t="shared" ref="F240:G240" si="72">SUM(F241+F246)</f>
        <v>6400</v>
      </c>
      <c r="G240" s="329">
        <f t="shared" si="72"/>
        <v>0</v>
      </c>
      <c r="H240" s="329">
        <f>SUM(H241+H246)</f>
        <v>6230.29</v>
      </c>
      <c r="I240" s="272">
        <f t="shared" si="66"/>
        <v>82.483689377972183</v>
      </c>
      <c r="J240" s="368">
        <f t="shared" si="64"/>
        <v>97.348281249999999</v>
      </c>
    </row>
    <row r="241" spans="1:10" x14ac:dyDescent="0.25">
      <c r="A241" s="224">
        <v>323</v>
      </c>
      <c r="B241" s="225"/>
      <c r="C241" s="226"/>
      <c r="D241" s="262" t="s">
        <v>171</v>
      </c>
      <c r="E241" s="320">
        <f>SUM(E242+E243+E244+E245)</f>
        <v>3565.61</v>
      </c>
      <c r="F241" s="320">
        <v>4900</v>
      </c>
      <c r="G241" s="320">
        <f t="shared" ref="G241" si="73">SUM(G242)</f>
        <v>0</v>
      </c>
      <c r="H241" s="320">
        <f>SUM(H242+H243+H244+H245)</f>
        <v>4769.01</v>
      </c>
      <c r="I241" s="276">
        <f t="shared" si="66"/>
        <v>133.75018580270978</v>
      </c>
      <c r="J241" s="348">
        <f t="shared" si="64"/>
        <v>97.326734693877555</v>
      </c>
    </row>
    <row r="242" spans="1:10" x14ac:dyDescent="0.25">
      <c r="A242" s="257">
        <v>3231</v>
      </c>
      <c r="B242" s="258"/>
      <c r="C242" s="259"/>
      <c r="D242" s="269" t="s">
        <v>220</v>
      </c>
      <c r="E242" s="322">
        <v>3389.86</v>
      </c>
      <c r="F242" s="322"/>
      <c r="G242" s="335"/>
      <c r="H242" s="322">
        <v>3157</v>
      </c>
      <c r="I242" s="76">
        <f t="shared" si="66"/>
        <v>93.130689762999069</v>
      </c>
      <c r="J242" s="348" t="e">
        <f t="shared" si="64"/>
        <v>#DIV/0!</v>
      </c>
    </row>
    <row r="243" spans="1:10" x14ac:dyDescent="0.25">
      <c r="A243" s="257">
        <v>3232</v>
      </c>
      <c r="B243" s="258"/>
      <c r="C243" s="229"/>
      <c r="D243" s="269" t="s">
        <v>249</v>
      </c>
      <c r="E243" s="321">
        <v>175.75</v>
      </c>
      <c r="F243" s="321"/>
      <c r="G243" s="343"/>
      <c r="H243" s="321">
        <v>557.01</v>
      </c>
      <c r="I243" s="76"/>
      <c r="J243" s="348" t="e">
        <f t="shared" si="64"/>
        <v>#DIV/0!</v>
      </c>
    </row>
    <row r="244" spans="1:10" x14ac:dyDescent="0.25">
      <c r="A244" s="257">
        <v>3236</v>
      </c>
      <c r="B244" s="258"/>
      <c r="C244" s="229"/>
      <c r="D244" s="269" t="s">
        <v>222</v>
      </c>
      <c r="E244" s="321"/>
      <c r="F244" s="321"/>
      <c r="G244" s="343"/>
      <c r="H244" s="321">
        <v>1055</v>
      </c>
      <c r="I244" s="76"/>
      <c r="J244" s="348"/>
    </row>
    <row r="245" spans="1:10" x14ac:dyDescent="0.25">
      <c r="A245" s="257">
        <v>3239</v>
      </c>
      <c r="B245" s="258"/>
      <c r="C245" s="229"/>
      <c r="D245" s="269" t="s">
        <v>180</v>
      </c>
      <c r="E245" s="321"/>
      <c r="F245" s="321"/>
      <c r="G245" s="343"/>
      <c r="H245" s="321"/>
      <c r="I245" s="76"/>
      <c r="J245" s="348"/>
    </row>
    <row r="246" spans="1:10" ht="25.5" x14ac:dyDescent="0.25">
      <c r="A246" s="263">
        <v>329</v>
      </c>
      <c r="B246" s="264"/>
      <c r="C246" s="264"/>
      <c r="D246" s="55" t="s">
        <v>181</v>
      </c>
      <c r="E246" s="319">
        <f>SUM(E247)</f>
        <v>3987.75</v>
      </c>
      <c r="F246" s="319">
        <v>1500</v>
      </c>
      <c r="G246" s="319">
        <f t="shared" ref="G246:H246" si="74">SUM(G247)</f>
        <v>0</v>
      </c>
      <c r="H246" s="319">
        <f t="shared" si="74"/>
        <v>1461.28</v>
      </c>
      <c r="I246" s="276">
        <f t="shared" si="66"/>
        <v>36.644222932731488</v>
      </c>
      <c r="J246" s="348">
        <f t="shared" si="64"/>
        <v>97.418666666666667</v>
      </c>
    </row>
    <row r="247" spans="1:10" ht="25.5" x14ac:dyDescent="0.25">
      <c r="A247" s="257">
        <v>3299</v>
      </c>
      <c r="B247" s="258"/>
      <c r="C247" s="259"/>
      <c r="D247" s="279" t="s">
        <v>181</v>
      </c>
      <c r="E247" s="322">
        <v>3987.75</v>
      </c>
      <c r="F247" s="322"/>
      <c r="G247" s="335"/>
      <c r="H247" s="322">
        <v>1461.28</v>
      </c>
      <c r="I247" s="76">
        <f t="shared" si="66"/>
        <v>36.644222932731488</v>
      </c>
      <c r="J247" s="348" t="e">
        <f t="shared" si="64"/>
        <v>#DIV/0!</v>
      </c>
    </row>
    <row r="248" spans="1:10" x14ac:dyDescent="0.25">
      <c r="A248" s="535" t="s">
        <v>101</v>
      </c>
      <c r="B248" s="535"/>
      <c r="C248" s="535"/>
      <c r="D248" s="361" t="s">
        <v>102</v>
      </c>
      <c r="E248" s="352">
        <f>SUM(E249+E261)</f>
        <v>2485.09</v>
      </c>
      <c r="F248" s="352">
        <f t="shared" ref="F248:H248" si="75">SUM(F249+F261)</f>
        <v>1260</v>
      </c>
      <c r="G248" s="352">
        <f t="shared" si="75"/>
        <v>0</v>
      </c>
      <c r="H248" s="352">
        <f t="shared" si="75"/>
        <v>160</v>
      </c>
      <c r="I248" s="160">
        <f t="shared" si="66"/>
        <v>6.4383986093058994</v>
      </c>
      <c r="J248" s="342">
        <f t="shared" si="64"/>
        <v>12.698412698412698</v>
      </c>
    </row>
    <row r="249" spans="1:10" x14ac:dyDescent="0.25">
      <c r="A249" s="240">
        <v>3</v>
      </c>
      <c r="B249" s="241"/>
      <c r="C249" s="242"/>
      <c r="D249" s="220" t="s">
        <v>6</v>
      </c>
      <c r="E249" s="328">
        <f>SUM(E250)</f>
        <v>2485.09</v>
      </c>
      <c r="F249" s="328">
        <f t="shared" ref="F249:H249" si="76">SUM(F250)</f>
        <v>260</v>
      </c>
      <c r="G249" s="328">
        <f t="shared" si="76"/>
        <v>0</v>
      </c>
      <c r="H249" s="328">
        <f t="shared" si="76"/>
        <v>160</v>
      </c>
      <c r="I249" s="273">
        <f t="shared" si="66"/>
        <v>6.4383986093058994</v>
      </c>
      <c r="J249" s="369">
        <f t="shared" si="64"/>
        <v>61.53846153846154</v>
      </c>
    </row>
    <row r="250" spans="1:10" x14ac:dyDescent="0.25">
      <c r="A250" s="236">
        <v>32</v>
      </c>
      <c r="B250" s="237"/>
      <c r="C250" s="238"/>
      <c r="D250" s="256" t="s">
        <v>15</v>
      </c>
      <c r="E250" s="329">
        <f>SUM(E251+E253+E256+E259)</f>
        <v>2485.09</v>
      </c>
      <c r="F250" s="329">
        <f>SUM(F251+F253+F256+F259)</f>
        <v>260</v>
      </c>
      <c r="G250" s="329">
        <f>SUM(G251+G253+G256+G259)</f>
        <v>0</v>
      </c>
      <c r="H250" s="329">
        <f>SUM(H251+H253+H256+H259)</f>
        <v>160</v>
      </c>
      <c r="I250" s="272">
        <f t="shared" si="66"/>
        <v>6.4383986093058994</v>
      </c>
      <c r="J250" s="368">
        <f t="shared" si="64"/>
        <v>61.53846153846154</v>
      </c>
    </row>
    <row r="251" spans="1:10" x14ac:dyDescent="0.25">
      <c r="A251" s="224">
        <v>321</v>
      </c>
      <c r="B251" s="225"/>
      <c r="C251" s="226"/>
      <c r="D251" s="262" t="s">
        <v>160</v>
      </c>
      <c r="E251" s="320">
        <f>SUM(E252)</f>
        <v>0</v>
      </c>
      <c r="F251" s="320"/>
      <c r="G251" s="320">
        <f t="shared" ref="G251:H251" si="77">SUM(G252)</f>
        <v>0</v>
      </c>
      <c r="H251" s="320">
        <f t="shared" si="77"/>
        <v>0</v>
      </c>
      <c r="I251" s="276" t="e">
        <f t="shared" si="66"/>
        <v>#DIV/0!</v>
      </c>
      <c r="J251" s="348" t="e">
        <f t="shared" si="64"/>
        <v>#DIV/0!</v>
      </c>
    </row>
    <row r="252" spans="1:10" x14ac:dyDescent="0.25">
      <c r="A252" s="257">
        <v>3211</v>
      </c>
      <c r="B252" s="258"/>
      <c r="C252" s="259"/>
      <c r="D252" s="246" t="s">
        <v>161</v>
      </c>
      <c r="E252" s="322"/>
      <c r="F252" s="322"/>
      <c r="G252" s="335"/>
      <c r="H252" s="322"/>
      <c r="I252" s="76" t="e">
        <f t="shared" si="66"/>
        <v>#DIV/0!</v>
      </c>
      <c r="J252" s="348" t="e">
        <f t="shared" si="64"/>
        <v>#DIV/0!</v>
      </c>
    </row>
    <row r="253" spans="1:10" x14ac:dyDescent="0.25">
      <c r="A253" s="263">
        <v>322</v>
      </c>
      <c r="B253" s="264"/>
      <c r="C253" s="265"/>
      <c r="D253" s="262" t="s">
        <v>164</v>
      </c>
      <c r="E253" s="320">
        <f>SUM(E254+E255)</f>
        <v>1171.3699999999999</v>
      </c>
      <c r="F253" s="320"/>
      <c r="G253" s="320">
        <f t="shared" ref="G253:H253" si="78">SUM(G254+G255)</f>
        <v>0</v>
      </c>
      <c r="H253" s="320">
        <f t="shared" si="78"/>
        <v>0</v>
      </c>
      <c r="I253" s="276">
        <f t="shared" si="66"/>
        <v>0</v>
      </c>
      <c r="J253" s="348" t="e">
        <f t="shared" si="64"/>
        <v>#DIV/0!</v>
      </c>
    </row>
    <row r="254" spans="1:10" ht="25.5" x14ac:dyDescent="0.25">
      <c r="A254" s="257">
        <v>3221</v>
      </c>
      <c r="B254" s="258"/>
      <c r="C254" s="259"/>
      <c r="D254" s="246" t="s">
        <v>217</v>
      </c>
      <c r="E254" s="322">
        <v>1171.3699999999999</v>
      </c>
      <c r="F254" s="322"/>
      <c r="G254" s="335"/>
      <c r="H254" s="322"/>
      <c r="I254" s="76">
        <f t="shared" si="66"/>
        <v>0</v>
      </c>
      <c r="J254" s="348" t="e">
        <f t="shared" si="64"/>
        <v>#DIV/0!</v>
      </c>
    </row>
    <row r="255" spans="1:10" x14ac:dyDescent="0.25">
      <c r="A255" s="257">
        <v>3225</v>
      </c>
      <c r="B255" s="258"/>
      <c r="C255" s="259"/>
      <c r="D255" s="246" t="s">
        <v>218</v>
      </c>
      <c r="E255" s="322"/>
      <c r="F255" s="322"/>
      <c r="G255" s="335"/>
      <c r="H255" s="322"/>
      <c r="I255" s="76" t="e">
        <f t="shared" si="66"/>
        <v>#DIV/0!</v>
      </c>
      <c r="J255" s="348" t="e">
        <f t="shared" si="64"/>
        <v>#DIV/0!</v>
      </c>
    </row>
    <row r="256" spans="1:10" x14ac:dyDescent="0.25">
      <c r="A256" s="263">
        <v>323</v>
      </c>
      <c r="B256" s="264"/>
      <c r="C256" s="265"/>
      <c r="D256" s="262" t="s">
        <v>171</v>
      </c>
      <c r="E256" s="320">
        <f>SUM(E257+E258)</f>
        <v>1313.72</v>
      </c>
      <c r="F256" s="320">
        <v>260</v>
      </c>
      <c r="G256" s="320">
        <f>SUM(G258)</f>
        <v>0</v>
      </c>
      <c r="H256" s="320">
        <f>SUM(H257+H258)</f>
        <v>0</v>
      </c>
      <c r="I256" s="276">
        <f t="shared" si="66"/>
        <v>0</v>
      </c>
      <c r="J256" s="348">
        <f t="shared" si="64"/>
        <v>0</v>
      </c>
    </row>
    <row r="257" spans="1:10" x14ac:dyDescent="0.25">
      <c r="A257" s="263">
        <v>3237</v>
      </c>
      <c r="B257" s="264"/>
      <c r="C257" s="265"/>
      <c r="D257" s="235" t="s">
        <v>223</v>
      </c>
      <c r="E257" s="320">
        <v>1300.72</v>
      </c>
      <c r="F257" s="320"/>
      <c r="G257" s="320"/>
      <c r="H257" s="320"/>
      <c r="I257" s="276"/>
      <c r="J257" s="348" t="e">
        <f t="shared" si="64"/>
        <v>#DIV/0!</v>
      </c>
    </row>
    <row r="258" spans="1:10" x14ac:dyDescent="0.25">
      <c r="A258" s="263">
        <v>3239</v>
      </c>
      <c r="B258" s="264"/>
      <c r="C258" s="265"/>
      <c r="D258" s="262" t="s">
        <v>180</v>
      </c>
      <c r="E258" s="320">
        <v>13</v>
      </c>
      <c r="F258" s="320"/>
      <c r="G258" s="320"/>
      <c r="H258" s="320"/>
      <c r="I258" s="276"/>
      <c r="J258" s="348" t="e">
        <f t="shared" si="64"/>
        <v>#DIV/0!</v>
      </c>
    </row>
    <row r="259" spans="1:10" ht="25.5" x14ac:dyDescent="0.25">
      <c r="A259" s="263">
        <v>329</v>
      </c>
      <c r="B259" s="264"/>
      <c r="C259" s="265"/>
      <c r="D259" s="262" t="s">
        <v>181</v>
      </c>
      <c r="E259" s="320">
        <f>SUM(E260)</f>
        <v>0</v>
      </c>
      <c r="F259" s="320"/>
      <c r="G259" s="320">
        <f>SUM(G260)</f>
        <v>0</v>
      </c>
      <c r="H259" s="320">
        <f>SUM(H260)</f>
        <v>160</v>
      </c>
      <c r="I259" s="276"/>
      <c r="J259" s="348" t="e">
        <f t="shared" si="64"/>
        <v>#DIV/0!</v>
      </c>
    </row>
    <row r="260" spans="1:10" x14ac:dyDescent="0.25">
      <c r="A260" s="257">
        <v>3299</v>
      </c>
      <c r="B260" s="258"/>
      <c r="C260" s="259"/>
      <c r="D260" s="246" t="s">
        <v>180</v>
      </c>
      <c r="E260" s="322"/>
      <c r="F260" s="322"/>
      <c r="G260" s="335"/>
      <c r="H260" s="322">
        <v>160</v>
      </c>
      <c r="I260" s="76" t="e">
        <f t="shared" si="66"/>
        <v>#DIV/0!</v>
      </c>
      <c r="J260" s="348" t="e">
        <f t="shared" si="64"/>
        <v>#DIV/0!</v>
      </c>
    </row>
    <row r="261" spans="1:10" ht="25.5" x14ac:dyDescent="0.25">
      <c r="A261" s="536">
        <v>4</v>
      </c>
      <c r="B261" s="536"/>
      <c r="C261" s="536"/>
      <c r="D261" s="243" t="s">
        <v>8</v>
      </c>
      <c r="E261" s="328">
        <f>SUM(E262+E265)</f>
        <v>0</v>
      </c>
      <c r="F261" s="328">
        <f t="shared" ref="F261:H262" si="79">SUM(F262)</f>
        <v>1000</v>
      </c>
      <c r="G261" s="328">
        <f t="shared" si="79"/>
        <v>0</v>
      </c>
      <c r="H261" s="328">
        <f>SUM(H262+H265)</f>
        <v>0</v>
      </c>
      <c r="I261" s="273" t="e">
        <f t="shared" si="66"/>
        <v>#DIV/0!</v>
      </c>
      <c r="J261" s="369">
        <f t="shared" si="64"/>
        <v>0</v>
      </c>
    </row>
    <row r="262" spans="1:10" ht="25.5" x14ac:dyDescent="0.25">
      <c r="A262" s="534">
        <v>42</v>
      </c>
      <c r="B262" s="534"/>
      <c r="C262" s="534"/>
      <c r="D262" s="152" t="s">
        <v>22</v>
      </c>
      <c r="E262" s="329">
        <f>SUM(E263)</f>
        <v>0</v>
      </c>
      <c r="F262" s="329">
        <f>SUM(F263+F265)</f>
        <v>1000</v>
      </c>
      <c r="G262" s="329">
        <f t="shared" si="79"/>
        <v>0</v>
      </c>
      <c r="H262" s="329">
        <f t="shared" si="79"/>
        <v>0</v>
      </c>
      <c r="I262" s="272" t="e">
        <f t="shared" si="66"/>
        <v>#DIV/0!</v>
      </c>
      <c r="J262" s="368">
        <f t="shared" si="64"/>
        <v>0</v>
      </c>
    </row>
    <row r="263" spans="1:10" x14ac:dyDescent="0.25">
      <c r="A263" s="224">
        <v>422</v>
      </c>
      <c r="B263" s="225"/>
      <c r="C263" s="226"/>
      <c r="D263" s="235" t="s">
        <v>228</v>
      </c>
      <c r="E263" s="320">
        <f>SUM(E266)</f>
        <v>0</v>
      </c>
      <c r="F263" s="320">
        <v>800</v>
      </c>
      <c r="G263" s="320">
        <f>SUM(G266)</f>
        <v>0</v>
      </c>
      <c r="H263" s="320">
        <f>SUM(H266)</f>
        <v>0</v>
      </c>
      <c r="I263" s="276" t="e">
        <f t="shared" si="66"/>
        <v>#DIV/0!</v>
      </c>
      <c r="J263" s="348">
        <f t="shared" si="64"/>
        <v>0</v>
      </c>
    </row>
    <row r="264" spans="1:10" x14ac:dyDescent="0.25">
      <c r="A264" s="224">
        <v>4221</v>
      </c>
      <c r="B264" s="225"/>
      <c r="C264" s="226"/>
      <c r="D264" s="235" t="s">
        <v>219</v>
      </c>
      <c r="E264" s="320"/>
      <c r="F264" s="320"/>
      <c r="G264" s="320"/>
      <c r="H264" s="320"/>
      <c r="I264" s="276"/>
      <c r="J264" s="348" t="e">
        <f t="shared" si="64"/>
        <v>#DIV/0!</v>
      </c>
    </row>
    <row r="265" spans="1:10" ht="25.5" x14ac:dyDescent="0.25">
      <c r="A265" s="224">
        <v>424</v>
      </c>
      <c r="B265" s="225"/>
      <c r="C265" s="226"/>
      <c r="D265" s="235" t="s">
        <v>199</v>
      </c>
      <c r="E265" s="320">
        <f>SUM(E266)</f>
        <v>0</v>
      </c>
      <c r="F265" s="320">
        <v>200</v>
      </c>
      <c r="G265" s="320"/>
      <c r="H265" s="320"/>
      <c r="I265" s="276"/>
      <c r="J265" s="348">
        <f t="shared" si="64"/>
        <v>0</v>
      </c>
    </row>
    <row r="266" spans="1:10" x14ac:dyDescent="0.25">
      <c r="A266" s="227">
        <v>4241</v>
      </c>
      <c r="B266" s="228"/>
      <c r="C266" s="229"/>
      <c r="D266" s="234" t="s">
        <v>200</v>
      </c>
      <c r="E266" s="322"/>
      <c r="F266" s="322"/>
      <c r="G266" s="335"/>
      <c r="H266" s="322"/>
      <c r="I266" s="76" t="e">
        <f t="shared" si="66"/>
        <v>#DIV/0!</v>
      </c>
      <c r="J266" s="348" t="e">
        <f t="shared" si="64"/>
        <v>#DIV/0!</v>
      </c>
    </row>
    <row r="267" spans="1:10" ht="25.5" x14ac:dyDescent="0.25">
      <c r="A267" s="535" t="s">
        <v>236</v>
      </c>
      <c r="B267" s="535"/>
      <c r="C267" s="535"/>
      <c r="D267" s="361" t="s">
        <v>237</v>
      </c>
      <c r="E267" s="352">
        <f>SUM(E268+E280)</f>
        <v>0</v>
      </c>
      <c r="F267" s="352">
        <f t="shared" ref="F267:H267" si="80">SUM(F268+F280)</f>
        <v>0</v>
      </c>
      <c r="G267" s="352">
        <f t="shared" si="80"/>
        <v>0</v>
      </c>
      <c r="H267" s="352">
        <f t="shared" si="80"/>
        <v>0</v>
      </c>
      <c r="I267" s="160" t="e">
        <f t="shared" si="66"/>
        <v>#DIV/0!</v>
      </c>
      <c r="J267" s="342" t="e">
        <f t="shared" si="64"/>
        <v>#DIV/0!</v>
      </c>
    </row>
    <row r="268" spans="1:10" x14ac:dyDescent="0.25">
      <c r="A268" s="240">
        <v>3</v>
      </c>
      <c r="B268" s="241"/>
      <c r="C268" s="242"/>
      <c r="D268" s="220" t="s">
        <v>6</v>
      </c>
      <c r="E268" s="328">
        <f>SUM(E269)</f>
        <v>0</v>
      </c>
      <c r="F268" s="328">
        <f t="shared" ref="F268:H268" si="81">SUM(F269)</f>
        <v>0</v>
      </c>
      <c r="G268" s="328">
        <f t="shared" si="81"/>
        <v>0</v>
      </c>
      <c r="H268" s="328">
        <f t="shared" si="81"/>
        <v>0</v>
      </c>
      <c r="I268" s="273" t="e">
        <f t="shared" si="66"/>
        <v>#DIV/0!</v>
      </c>
      <c r="J268" s="369" t="e">
        <f t="shared" si="64"/>
        <v>#DIV/0!</v>
      </c>
    </row>
    <row r="269" spans="1:10" x14ac:dyDescent="0.25">
      <c r="A269" s="236">
        <v>32</v>
      </c>
      <c r="B269" s="237"/>
      <c r="C269" s="238"/>
      <c r="D269" s="256" t="s">
        <v>15</v>
      </c>
      <c r="E269" s="329">
        <f>SUM(E270+E272+E275+E278)</f>
        <v>0</v>
      </c>
      <c r="F269" s="329">
        <f>SUM(F270+F272+F2300+F278)</f>
        <v>0</v>
      </c>
      <c r="G269" s="329">
        <f>SUM(G270+G272+G275+G278)</f>
        <v>0</v>
      </c>
      <c r="H269" s="329">
        <f>SUM(H270+H272+H275+H278)</f>
        <v>0</v>
      </c>
      <c r="I269" s="272" t="e">
        <f t="shared" si="66"/>
        <v>#DIV/0!</v>
      </c>
      <c r="J269" s="368" t="e">
        <f t="shared" si="64"/>
        <v>#DIV/0!</v>
      </c>
    </row>
    <row r="270" spans="1:10" x14ac:dyDescent="0.25">
      <c r="A270" s="224">
        <v>321</v>
      </c>
      <c r="B270" s="225"/>
      <c r="C270" s="226"/>
      <c r="D270" s="262" t="s">
        <v>160</v>
      </c>
      <c r="E270" s="320">
        <f>SUM(E271)</f>
        <v>0</v>
      </c>
      <c r="F270" s="320">
        <f t="shared" ref="F270:H270" si="82">SUM(F271)</f>
        <v>0</v>
      </c>
      <c r="G270" s="320">
        <f t="shared" si="82"/>
        <v>0</v>
      </c>
      <c r="H270" s="320">
        <f t="shared" si="82"/>
        <v>0</v>
      </c>
      <c r="I270" s="276" t="e">
        <f t="shared" si="66"/>
        <v>#DIV/0!</v>
      </c>
      <c r="J270" s="348" t="e">
        <f t="shared" si="64"/>
        <v>#DIV/0!</v>
      </c>
    </row>
    <row r="271" spans="1:10" x14ac:dyDescent="0.25">
      <c r="A271" s="257">
        <v>3211</v>
      </c>
      <c r="B271" s="258"/>
      <c r="C271" s="259"/>
      <c r="D271" s="246" t="s">
        <v>161</v>
      </c>
      <c r="E271" s="322"/>
      <c r="F271" s="322"/>
      <c r="G271" s="335"/>
      <c r="H271" s="322"/>
      <c r="I271" s="76" t="e">
        <f t="shared" si="66"/>
        <v>#DIV/0!</v>
      </c>
      <c r="J271" s="348" t="e">
        <f t="shared" si="64"/>
        <v>#DIV/0!</v>
      </c>
    </row>
    <row r="272" spans="1:10" x14ac:dyDescent="0.25">
      <c r="A272" s="263">
        <v>322</v>
      </c>
      <c r="B272" s="264"/>
      <c r="C272" s="265"/>
      <c r="D272" s="262" t="s">
        <v>164</v>
      </c>
      <c r="E272" s="320">
        <f>SUM(E273+E274)</f>
        <v>0</v>
      </c>
      <c r="F272" s="320">
        <f t="shared" ref="F272:H272" si="83">SUM(F273+F274)</f>
        <v>0</v>
      </c>
      <c r="G272" s="320">
        <f t="shared" si="83"/>
        <v>0</v>
      </c>
      <c r="H272" s="320">
        <f t="shared" si="83"/>
        <v>0</v>
      </c>
      <c r="I272" s="276" t="e">
        <f t="shared" si="66"/>
        <v>#DIV/0!</v>
      </c>
      <c r="J272" s="348" t="e">
        <f t="shared" si="64"/>
        <v>#DIV/0!</v>
      </c>
    </row>
    <row r="273" spans="1:12" ht="25.5" x14ac:dyDescent="0.25">
      <c r="A273" s="257">
        <v>3221</v>
      </c>
      <c r="B273" s="258"/>
      <c r="C273" s="259"/>
      <c r="D273" s="246" t="s">
        <v>217</v>
      </c>
      <c r="E273" s="322"/>
      <c r="F273" s="322"/>
      <c r="G273" s="335"/>
      <c r="H273" s="322"/>
      <c r="I273" s="76" t="e">
        <f t="shared" si="66"/>
        <v>#DIV/0!</v>
      </c>
      <c r="J273" s="348" t="e">
        <f t="shared" si="64"/>
        <v>#DIV/0!</v>
      </c>
    </row>
    <row r="274" spans="1:12" x14ac:dyDescent="0.25">
      <c r="A274" s="257">
        <v>3225</v>
      </c>
      <c r="B274" s="258"/>
      <c r="C274" s="259"/>
      <c r="D274" s="246" t="s">
        <v>218</v>
      </c>
      <c r="E274" s="322"/>
      <c r="F274" s="322"/>
      <c r="G274" s="335"/>
      <c r="H274" s="322"/>
      <c r="I274" s="76" t="e">
        <f t="shared" si="66"/>
        <v>#DIV/0!</v>
      </c>
      <c r="J274" s="348" t="e">
        <f t="shared" si="64"/>
        <v>#DIV/0!</v>
      </c>
    </row>
    <row r="275" spans="1:12" x14ac:dyDescent="0.25">
      <c r="A275" s="263">
        <v>323</v>
      </c>
      <c r="B275" s="264"/>
      <c r="C275" s="265"/>
      <c r="D275" s="262" t="s">
        <v>171</v>
      </c>
      <c r="E275" s="305">
        <f>SUM(E276+E277)</f>
        <v>0</v>
      </c>
      <c r="F275" s="305">
        <f>SUM(F276+F277)</f>
        <v>0</v>
      </c>
      <c r="G275" s="305">
        <f>SUM(G276+G277)</f>
        <v>0</v>
      </c>
      <c r="H275" s="305">
        <f>SUM(H276+H277)</f>
        <v>0</v>
      </c>
      <c r="I275" s="276" t="e">
        <f>SUM(H275/F275*100)</f>
        <v>#DIV/0!</v>
      </c>
      <c r="J275" s="348" t="e">
        <f t="shared" si="64"/>
        <v>#DIV/0!</v>
      </c>
    </row>
    <row r="276" spans="1:12" x14ac:dyDescent="0.25">
      <c r="A276" s="263">
        <v>3232</v>
      </c>
      <c r="B276" s="264"/>
      <c r="C276" s="265"/>
      <c r="D276" s="262" t="s">
        <v>249</v>
      </c>
      <c r="E276" s="305"/>
      <c r="F276" s="305"/>
      <c r="G276" s="305"/>
      <c r="H276" s="305"/>
      <c r="I276" s="276"/>
      <c r="J276" s="348" t="e">
        <f t="shared" si="64"/>
        <v>#DIV/0!</v>
      </c>
    </row>
    <row r="277" spans="1:12" x14ac:dyDescent="0.25">
      <c r="A277" s="263">
        <v>3239</v>
      </c>
      <c r="B277" s="264"/>
      <c r="C277" s="265"/>
      <c r="D277" s="262" t="s">
        <v>180</v>
      </c>
      <c r="E277" s="305"/>
      <c r="F277" s="305"/>
      <c r="G277" s="305"/>
      <c r="H277" s="305"/>
      <c r="I277" s="276"/>
      <c r="J277" s="348" t="e">
        <f t="shared" si="64"/>
        <v>#DIV/0!</v>
      </c>
    </row>
    <row r="278" spans="1:12" ht="25.5" x14ac:dyDescent="0.25">
      <c r="A278" s="263">
        <v>329</v>
      </c>
      <c r="B278" s="264"/>
      <c r="C278" s="265"/>
      <c r="D278" s="262" t="s">
        <v>250</v>
      </c>
      <c r="E278" s="305">
        <f>SUM(E279)</f>
        <v>0</v>
      </c>
      <c r="F278" s="305">
        <v>0</v>
      </c>
      <c r="G278" s="305">
        <f>SUM(G279)</f>
        <v>0</v>
      </c>
      <c r="H278" s="305">
        <f>SUM(H279)</f>
        <v>0</v>
      </c>
      <c r="I278" s="276"/>
      <c r="J278" s="348" t="e">
        <f t="shared" si="64"/>
        <v>#DIV/0!</v>
      </c>
    </row>
    <row r="279" spans="1:12" ht="25.5" x14ac:dyDescent="0.25">
      <c r="A279" s="257">
        <v>3299</v>
      </c>
      <c r="B279" s="258"/>
      <c r="C279" s="259"/>
      <c r="D279" s="246" t="s">
        <v>181</v>
      </c>
      <c r="E279" s="322"/>
      <c r="F279" s="322"/>
      <c r="G279" s="335"/>
      <c r="H279" s="322">
        <v>0</v>
      </c>
      <c r="I279" s="76" t="e">
        <f t="shared" si="66"/>
        <v>#DIV/0!</v>
      </c>
      <c r="J279" s="348" t="e">
        <f t="shared" si="64"/>
        <v>#DIV/0!</v>
      </c>
    </row>
    <row r="280" spans="1:12" ht="25.5" x14ac:dyDescent="0.25">
      <c r="A280" s="536">
        <v>4</v>
      </c>
      <c r="B280" s="536"/>
      <c r="C280" s="536"/>
      <c r="D280" s="243" t="s">
        <v>8</v>
      </c>
      <c r="E280" s="328">
        <f>SUM(E281)</f>
        <v>0</v>
      </c>
      <c r="F280" s="328">
        <f t="shared" ref="F280:H282" si="84">SUM(F281)</f>
        <v>0</v>
      </c>
      <c r="G280" s="328">
        <f t="shared" si="84"/>
        <v>0</v>
      </c>
      <c r="H280" s="328">
        <f t="shared" si="84"/>
        <v>0</v>
      </c>
      <c r="I280" s="273" t="e">
        <f t="shared" si="66"/>
        <v>#DIV/0!</v>
      </c>
      <c r="J280" s="369" t="e">
        <f t="shared" si="64"/>
        <v>#DIV/0!</v>
      </c>
    </row>
    <row r="281" spans="1:12" ht="25.5" x14ac:dyDescent="0.25">
      <c r="A281" s="534">
        <v>42</v>
      </c>
      <c r="B281" s="534"/>
      <c r="C281" s="534"/>
      <c r="D281" s="152" t="s">
        <v>22</v>
      </c>
      <c r="E281" s="329">
        <f>SUM(E282)</f>
        <v>0</v>
      </c>
      <c r="F281" s="329">
        <f t="shared" si="84"/>
        <v>0</v>
      </c>
      <c r="G281" s="329">
        <f t="shared" si="84"/>
        <v>0</v>
      </c>
      <c r="H281" s="329">
        <f t="shared" si="84"/>
        <v>0</v>
      </c>
      <c r="I281" s="272" t="e">
        <f t="shared" si="66"/>
        <v>#DIV/0!</v>
      </c>
      <c r="J281" s="368" t="e">
        <f t="shared" si="64"/>
        <v>#DIV/0!</v>
      </c>
    </row>
    <row r="282" spans="1:12" x14ac:dyDescent="0.25">
      <c r="A282" s="224">
        <v>422</v>
      </c>
      <c r="B282" s="225"/>
      <c r="C282" s="226"/>
      <c r="D282" s="235" t="s">
        <v>228</v>
      </c>
      <c r="E282" s="320">
        <f>SUM(E283)</f>
        <v>0</v>
      </c>
      <c r="F282" s="320">
        <f t="shared" si="84"/>
        <v>0</v>
      </c>
      <c r="G282" s="320">
        <f t="shared" si="84"/>
        <v>0</v>
      </c>
      <c r="H282" s="320">
        <f t="shared" si="84"/>
        <v>0</v>
      </c>
      <c r="I282" s="276" t="e">
        <f t="shared" si="66"/>
        <v>#DIV/0!</v>
      </c>
      <c r="J282" s="348" t="e">
        <f t="shared" si="64"/>
        <v>#DIV/0!</v>
      </c>
    </row>
    <row r="283" spans="1:12" x14ac:dyDescent="0.25">
      <c r="A283" s="227">
        <v>4221</v>
      </c>
      <c r="B283" s="228"/>
      <c r="C283" s="229"/>
      <c r="D283" s="234" t="s">
        <v>219</v>
      </c>
      <c r="E283" s="322"/>
      <c r="F283" s="322"/>
      <c r="G283" s="335"/>
      <c r="H283" s="322"/>
      <c r="I283" s="76" t="e">
        <f t="shared" si="66"/>
        <v>#DIV/0!</v>
      </c>
      <c r="J283" s="348" t="e">
        <f t="shared" si="64"/>
        <v>#DIV/0!</v>
      </c>
    </row>
    <row r="284" spans="1:12" ht="25.5" x14ac:dyDescent="0.25">
      <c r="A284" s="532" t="s">
        <v>94</v>
      </c>
      <c r="B284" s="532"/>
      <c r="C284" s="532"/>
      <c r="D284" s="54" t="s">
        <v>103</v>
      </c>
      <c r="E284" s="327">
        <f>SUM(E285+E330)</f>
        <v>14118.85</v>
      </c>
      <c r="F284" s="327">
        <f>SUM(F285+F330+F395)</f>
        <v>24632</v>
      </c>
      <c r="G284" s="327">
        <f>SUM(G285+G330)</f>
        <v>0</v>
      </c>
      <c r="H284" s="327">
        <f>SUM(H285+H330+H395)</f>
        <v>23025.1</v>
      </c>
      <c r="I284" s="275">
        <f t="shared" si="66"/>
        <v>163.08056251040276</v>
      </c>
      <c r="J284" s="350">
        <f t="shared" si="64"/>
        <v>93.476372198765816</v>
      </c>
    </row>
    <row r="285" spans="1:12" ht="25.5" x14ac:dyDescent="0.25">
      <c r="A285" s="529" t="s">
        <v>104</v>
      </c>
      <c r="B285" s="529"/>
      <c r="C285" s="529"/>
      <c r="D285" s="361" t="s">
        <v>105</v>
      </c>
      <c r="E285" s="352">
        <f>SUM(E286+E324)</f>
        <v>14118.85</v>
      </c>
      <c r="F285" s="352">
        <f>SUM(F286+F324)</f>
        <v>24542</v>
      </c>
      <c r="G285" s="352">
        <f>SUM(G286+G324)</f>
        <v>0</v>
      </c>
      <c r="H285" s="352">
        <f>SUM(H286+H324)</f>
        <v>22945.96</v>
      </c>
      <c r="I285" s="160">
        <f t="shared" si="66"/>
        <v>162.52003527199452</v>
      </c>
      <c r="J285" s="342">
        <f t="shared" si="64"/>
        <v>93.49669953549018</v>
      </c>
      <c r="L285" s="82"/>
    </row>
    <row r="286" spans="1:12" x14ac:dyDescent="0.25">
      <c r="A286" s="240">
        <v>3</v>
      </c>
      <c r="B286" s="241"/>
      <c r="C286" s="242"/>
      <c r="D286" s="220" t="s">
        <v>6</v>
      </c>
      <c r="E286" s="328">
        <f>SUM(E287+E290+E316+E320)</f>
        <v>13822.73</v>
      </c>
      <c r="F286" s="328">
        <f>SUM(F287+F290+F316+F320+F322)</f>
        <v>16937</v>
      </c>
      <c r="G286" s="328">
        <f>SUM(G287+G290+G316)</f>
        <v>0</v>
      </c>
      <c r="H286" s="328">
        <f>SUM(H287+H290+H316+H320+H322)</f>
        <v>15324.409999999998</v>
      </c>
      <c r="I286" s="273">
        <f t="shared" si="66"/>
        <v>110.86384527513739</v>
      </c>
      <c r="J286" s="369">
        <f t="shared" si="64"/>
        <v>90.478892365826297</v>
      </c>
      <c r="L286" s="82"/>
    </row>
    <row r="287" spans="1:12" x14ac:dyDescent="0.25">
      <c r="A287" s="236">
        <v>31</v>
      </c>
      <c r="B287" s="237"/>
      <c r="C287" s="238"/>
      <c r="D287" s="256" t="s">
        <v>7</v>
      </c>
      <c r="E287" s="329">
        <f>SUM(E288+E289)</f>
        <v>713.52</v>
      </c>
      <c r="F287" s="329">
        <f>SUM(F288+F289)</f>
        <v>0</v>
      </c>
      <c r="G287" s="329">
        <f>SUM(G288+G289)</f>
        <v>0</v>
      </c>
      <c r="H287" s="329">
        <f>SUM(H288+H289)</f>
        <v>0</v>
      </c>
      <c r="I287" s="272"/>
      <c r="J287" s="368" t="e">
        <f t="shared" si="64"/>
        <v>#DIV/0!</v>
      </c>
      <c r="L287" s="82"/>
    </row>
    <row r="288" spans="1:12" x14ac:dyDescent="0.25">
      <c r="A288" s="224">
        <v>3111</v>
      </c>
      <c r="B288" s="225"/>
      <c r="C288" s="226"/>
      <c r="D288" s="262" t="s">
        <v>154</v>
      </c>
      <c r="E288" s="320">
        <v>691.93</v>
      </c>
      <c r="F288" s="320"/>
      <c r="G288" s="320"/>
      <c r="H288" s="320"/>
      <c r="I288" s="276"/>
      <c r="J288" s="348" t="e">
        <f t="shared" ref="J288:J357" si="85">SUM(H288/F288*100)</f>
        <v>#DIV/0!</v>
      </c>
      <c r="L288" s="82"/>
    </row>
    <row r="289" spans="1:10" x14ac:dyDescent="0.25">
      <c r="A289" s="224">
        <v>3132</v>
      </c>
      <c r="B289" s="225"/>
      <c r="C289" s="226"/>
      <c r="D289" s="262" t="s">
        <v>252</v>
      </c>
      <c r="E289" s="320">
        <v>21.59</v>
      </c>
      <c r="F289" s="320"/>
      <c r="G289" s="320"/>
      <c r="H289" s="320"/>
      <c r="I289" s="276"/>
      <c r="J289" s="348" t="e">
        <f t="shared" si="85"/>
        <v>#DIV/0!</v>
      </c>
    </row>
    <row r="290" spans="1:10" x14ac:dyDescent="0.25">
      <c r="A290" s="236">
        <v>32</v>
      </c>
      <c r="B290" s="237"/>
      <c r="C290" s="238"/>
      <c r="D290" s="256" t="s">
        <v>15</v>
      </c>
      <c r="E290" s="329">
        <f>SUM(E291+E295+E302+E330)</f>
        <v>13084.25</v>
      </c>
      <c r="F290" s="329">
        <f>SUM(F291+F295+F302+F311)</f>
        <v>16876</v>
      </c>
      <c r="G290" s="329">
        <f>SUM(G291+G295+G302)</f>
        <v>0</v>
      </c>
      <c r="H290" s="329">
        <f>SUM(H291+H295+H302+H311)</f>
        <v>15202.189999999999</v>
      </c>
      <c r="I290" s="272">
        <f t="shared" si="66"/>
        <v>116.18694231614344</v>
      </c>
      <c r="J290" s="368">
        <f t="shared" si="85"/>
        <v>90.081713676226585</v>
      </c>
    </row>
    <row r="291" spans="1:10" x14ac:dyDescent="0.25">
      <c r="A291" s="224">
        <v>321</v>
      </c>
      <c r="B291" s="225"/>
      <c r="C291" s="226"/>
      <c r="D291" s="262" t="s">
        <v>160</v>
      </c>
      <c r="E291" s="320">
        <f>SUM(E292+E293+E294)</f>
        <v>1082.9000000000001</v>
      </c>
      <c r="F291" s="320">
        <v>3000</v>
      </c>
      <c r="G291" s="320">
        <f>SUM(G292+G293+G294)</f>
        <v>0</v>
      </c>
      <c r="H291" s="320">
        <f>SUM(H292+H293+H294)</f>
        <v>2895.19</v>
      </c>
      <c r="I291" s="276">
        <f t="shared" si="66"/>
        <v>267.35524979222458</v>
      </c>
      <c r="J291" s="348">
        <f t="shared" si="85"/>
        <v>96.506333333333345</v>
      </c>
    </row>
    <row r="292" spans="1:10" x14ac:dyDescent="0.25">
      <c r="A292" s="257">
        <v>3211</v>
      </c>
      <c r="B292" s="258"/>
      <c r="C292" s="259"/>
      <c r="D292" s="246" t="s">
        <v>161</v>
      </c>
      <c r="E292" s="322"/>
      <c r="F292" s="322"/>
      <c r="G292" s="335"/>
      <c r="H292" s="322">
        <v>784.19</v>
      </c>
      <c r="I292" s="76" t="e">
        <f t="shared" si="66"/>
        <v>#DIV/0!</v>
      </c>
      <c r="J292" s="348" t="e">
        <f t="shared" si="85"/>
        <v>#DIV/0!</v>
      </c>
    </row>
    <row r="293" spans="1:10" x14ac:dyDescent="0.25">
      <c r="A293" s="257">
        <v>3213</v>
      </c>
      <c r="B293" s="258"/>
      <c r="C293" s="259"/>
      <c r="D293" s="246" t="s">
        <v>214</v>
      </c>
      <c r="E293" s="322">
        <v>307.7</v>
      </c>
      <c r="F293" s="322"/>
      <c r="G293" s="335"/>
      <c r="H293" s="322">
        <v>80</v>
      </c>
      <c r="I293" s="76"/>
      <c r="J293" s="348" t="e">
        <f t="shared" si="85"/>
        <v>#DIV/0!</v>
      </c>
    </row>
    <row r="294" spans="1:10" ht="25.5" x14ac:dyDescent="0.25">
      <c r="A294" s="257">
        <v>3214</v>
      </c>
      <c r="B294" s="258"/>
      <c r="C294" s="259"/>
      <c r="D294" s="246" t="s">
        <v>215</v>
      </c>
      <c r="E294" s="322">
        <v>775.2</v>
      </c>
      <c r="F294" s="322"/>
      <c r="G294" s="335"/>
      <c r="H294" s="322">
        <v>2031</v>
      </c>
      <c r="I294" s="76"/>
      <c r="J294" s="348" t="e">
        <f t="shared" si="85"/>
        <v>#DIV/0!</v>
      </c>
    </row>
    <row r="295" spans="1:10" x14ac:dyDescent="0.25">
      <c r="A295" s="263">
        <v>322</v>
      </c>
      <c r="B295" s="264"/>
      <c r="C295" s="265"/>
      <c r="D295" s="262" t="s">
        <v>164</v>
      </c>
      <c r="E295" s="320">
        <f>SUM(E296+E297+E298+E299+E300+E301)</f>
        <v>3098.28</v>
      </c>
      <c r="F295" s="320">
        <v>2735</v>
      </c>
      <c r="G295" s="320">
        <f>SUM(G296+G298+G299+G300+G301)</f>
        <v>0</v>
      </c>
      <c r="H295" s="320">
        <f>SUM(H296+H297+H298+H299+H300+H301)</f>
        <v>2775.1400000000003</v>
      </c>
      <c r="I295" s="276">
        <f t="shared" si="66"/>
        <v>89.570342254412125</v>
      </c>
      <c r="J295" s="348">
        <f t="shared" si="85"/>
        <v>101.4676416819013</v>
      </c>
    </row>
    <row r="296" spans="1:10" ht="25.5" x14ac:dyDescent="0.25">
      <c r="A296" s="257">
        <v>3221</v>
      </c>
      <c r="B296" s="258"/>
      <c r="C296" s="259"/>
      <c r="D296" s="246" t="s">
        <v>217</v>
      </c>
      <c r="E296" s="322">
        <v>197.22</v>
      </c>
      <c r="F296" s="322"/>
      <c r="G296" s="335"/>
      <c r="H296" s="322">
        <v>1152.4000000000001</v>
      </c>
      <c r="I296" s="76">
        <f t="shared" si="66"/>
        <v>584.32207686847187</v>
      </c>
      <c r="J296" s="348" t="e">
        <f t="shared" si="85"/>
        <v>#DIV/0!</v>
      </c>
    </row>
    <row r="297" spans="1:10" x14ac:dyDescent="0.25">
      <c r="A297" s="257">
        <v>3222</v>
      </c>
      <c r="B297" s="258"/>
      <c r="C297" s="259"/>
      <c r="D297" s="246" t="s">
        <v>270</v>
      </c>
      <c r="E297" s="322"/>
      <c r="F297" s="322"/>
      <c r="G297" s="335"/>
      <c r="H297" s="322">
        <v>0</v>
      </c>
      <c r="I297" s="76"/>
      <c r="J297" s="348" t="e">
        <f t="shared" si="85"/>
        <v>#DIV/0!</v>
      </c>
    </row>
    <row r="298" spans="1:10" x14ac:dyDescent="0.25">
      <c r="A298" s="257">
        <v>3223</v>
      </c>
      <c r="B298" s="258"/>
      <c r="C298" s="259"/>
      <c r="D298" s="246" t="s">
        <v>167</v>
      </c>
      <c r="E298" s="322">
        <v>1695.94</v>
      </c>
      <c r="F298" s="322"/>
      <c r="G298" s="335"/>
      <c r="H298" s="322">
        <v>630.63</v>
      </c>
      <c r="I298" s="76"/>
      <c r="J298" s="348" t="e">
        <f t="shared" si="85"/>
        <v>#DIV/0!</v>
      </c>
    </row>
    <row r="299" spans="1:10" x14ac:dyDescent="0.25">
      <c r="A299" s="257">
        <v>3224</v>
      </c>
      <c r="B299" s="258"/>
      <c r="C299" s="259"/>
      <c r="D299" s="246" t="s">
        <v>253</v>
      </c>
      <c r="E299" s="322">
        <v>738.05</v>
      </c>
      <c r="F299" s="322"/>
      <c r="G299" s="335"/>
      <c r="H299" s="322">
        <v>124.47</v>
      </c>
      <c r="I299" s="76"/>
      <c r="J299" s="348" t="e">
        <f t="shared" si="85"/>
        <v>#DIV/0!</v>
      </c>
    </row>
    <row r="300" spans="1:10" x14ac:dyDescent="0.25">
      <c r="A300" s="257">
        <v>3225</v>
      </c>
      <c r="B300" s="258"/>
      <c r="C300" s="259"/>
      <c r="D300" s="246" t="s">
        <v>218</v>
      </c>
      <c r="E300" s="322">
        <v>467.07</v>
      </c>
      <c r="F300" s="322"/>
      <c r="G300" s="335"/>
      <c r="H300" s="322">
        <v>541.99</v>
      </c>
      <c r="I300" s="76">
        <f t="shared" si="66"/>
        <v>116.04042220652151</v>
      </c>
      <c r="J300" s="348" t="e">
        <f t="shared" si="85"/>
        <v>#DIV/0!</v>
      </c>
    </row>
    <row r="301" spans="1:10" x14ac:dyDescent="0.25">
      <c r="A301" s="257">
        <v>3227</v>
      </c>
      <c r="B301" s="258"/>
      <c r="C301" s="259"/>
      <c r="D301" s="246" t="s">
        <v>254</v>
      </c>
      <c r="E301" s="322"/>
      <c r="F301" s="322"/>
      <c r="G301" s="335"/>
      <c r="H301" s="322">
        <v>325.64999999999998</v>
      </c>
      <c r="I301" s="76"/>
      <c r="J301" s="348" t="e">
        <f t="shared" si="85"/>
        <v>#DIV/0!</v>
      </c>
    </row>
    <row r="302" spans="1:10" x14ac:dyDescent="0.25">
      <c r="A302" s="263">
        <v>323</v>
      </c>
      <c r="B302" s="264"/>
      <c r="C302" s="265"/>
      <c r="D302" s="262" t="s">
        <v>171</v>
      </c>
      <c r="E302" s="320">
        <f>SUM(E303+E304+E305+E306+E307+E308+E309+E310)</f>
        <v>8903.07</v>
      </c>
      <c r="F302" s="320">
        <v>9141</v>
      </c>
      <c r="G302" s="320">
        <f t="shared" ref="G302" si="86">SUM(G309)</f>
        <v>0</v>
      </c>
      <c r="H302" s="320">
        <f>SUM(H303+H304+H305+H306+H307+H308+H309+H310)</f>
        <v>7172.16</v>
      </c>
      <c r="I302" s="276">
        <f t="shared" si="66"/>
        <v>80.558279335105752</v>
      </c>
      <c r="J302" s="348">
        <f t="shared" si="85"/>
        <v>78.461437479488012</v>
      </c>
    </row>
    <row r="303" spans="1:10" x14ac:dyDescent="0.25">
      <c r="A303" s="263">
        <v>3231</v>
      </c>
      <c r="B303" s="264"/>
      <c r="C303" s="265"/>
      <c r="D303" s="262" t="s">
        <v>255</v>
      </c>
      <c r="E303" s="320">
        <v>1506.73</v>
      </c>
      <c r="F303" s="320"/>
      <c r="G303" s="320"/>
      <c r="H303" s="320">
        <v>1146.1199999999999</v>
      </c>
      <c r="I303" s="276"/>
      <c r="J303" s="348" t="e">
        <f t="shared" si="85"/>
        <v>#DIV/0!</v>
      </c>
    </row>
    <row r="304" spans="1:10" x14ac:dyDescent="0.25">
      <c r="A304" s="263">
        <v>3232</v>
      </c>
      <c r="B304" s="264"/>
      <c r="C304" s="265"/>
      <c r="D304" s="262" t="s">
        <v>249</v>
      </c>
      <c r="E304" s="320">
        <v>6252.36</v>
      </c>
      <c r="F304" s="320"/>
      <c r="G304" s="320"/>
      <c r="H304" s="320">
        <v>4736.1400000000003</v>
      </c>
      <c r="I304" s="276"/>
      <c r="J304" s="348" t="e">
        <f t="shared" si="85"/>
        <v>#DIV/0!</v>
      </c>
    </row>
    <row r="305" spans="1:10" x14ac:dyDescent="0.25">
      <c r="A305" s="263">
        <v>3233</v>
      </c>
      <c r="B305" s="264"/>
      <c r="C305" s="265"/>
      <c r="D305" s="262" t="s">
        <v>221</v>
      </c>
      <c r="E305" s="320"/>
      <c r="F305" s="320"/>
      <c r="G305" s="320"/>
      <c r="H305" s="320"/>
      <c r="I305" s="276"/>
      <c r="J305" s="348" t="e">
        <f t="shared" si="85"/>
        <v>#DIV/0!</v>
      </c>
    </row>
    <row r="306" spans="1:10" x14ac:dyDescent="0.25">
      <c r="A306" s="263">
        <v>3234</v>
      </c>
      <c r="B306" s="264"/>
      <c r="C306" s="265"/>
      <c r="D306" s="262" t="s">
        <v>248</v>
      </c>
      <c r="E306" s="320"/>
      <c r="F306" s="320"/>
      <c r="G306" s="320"/>
      <c r="H306" s="320">
        <v>274.86</v>
      </c>
      <c r="I306" s="276"/>
      <c r="J306" s="348" t="e">
        <f t="shared" si="85"/>
        <v>#DIV/0!</v>
      </c>
    </row>
    <row r="307" spans="1:10" x14ac:dyDescent="0.25">
      <c r="A307" s="263">
        <v>3236</v>
      </c>
      <c r="B307" s="264"/>
      <c r="C307" s="265"/>
      <c r="D307" s="262" t="s">
        <v>222</v>
      </c>
      <c r="E307" s="320"/>
      <c r="F307" s="320"/>
      <c r="G307" s="320"/>
      <c r="H307" s="320"/>
      <c r="I307" s="276"/>
      <c r="J307" s="348" t="e">
        <f t="shared" si="85"/>
        <v>#DIV/0!</v>
      </c>
    </row>
    <row r="308" spans="1:10" x14ac:dyDescent="0.25">
      <c r="A308" s="263">
        <v>3237</v>
      </c>
      <c r="B308" s="264"/>
      <c r="C308" s="265"/>
      <c r="D308" s="262" t="s">
        <v>223</v>
      </c>
      <c r="E308" s="320">
        <v>281.92</v>
      </c>
      <c r="F308" s="320"/>
      <c r="G308" s="320"/>
      <c r="H308" s="320">
        <v>303.98</v>
      </c>
      <c r="I308" s="276"/>
      <c r="J308" s="348" t="e">
        <f t="shared" si="85"/>
        <v>#DIV/0!</v>
      </c>
    </row>
    <row r="309" spans="1:10" x14ac:dyDescent="0.25">
      <c r="A309" s="257">
        <v>3238</v>
      </c>
      <c r="B309" s="258"/>
      <c r="C309" s="259"/>
      <c r="D309" s="246" t="s">
        <v>179</v>
      </c>
      <c r="E309" s="322">
        <v>274.10000000000002</v>
      </c>
      <c r="F309" s="322"/>
      <c r="G309" s="335"/>
      <c r="H309" s="322">
        <v>416.33</v>
      </c>
      <c r="I309" s="76">
        <f t="shared" si="66"/>
        <v>151.88982123312658</v>
      </c>
      <c r="J309" s="348" t="e">
        <f t="shared" si="85"/>
        <v>#DIV/0!</v>
      </c>
    </row>
    <row r="310" spans="1:10" x14ac:dyDescent="0.25">
      <c r="A310" s="257">
        <v>3239</v>
      </c>
      <c r="B310" s="258"/>
      <c r="C310" s="259"/>
      <c r="D310" s="246" t="s">
        <v>180</v>
      </c>
      <c r="E310" s="322">
        <v>587.96</v>
      </c>
      <c r="F310" s="322"/>
      <c r="G310" s="335"/>
      <c r="H310" s="322">
        <v>294.73</v>
      </c>
      <c r="I310" s="76"/>
      <c r="J310" s="348" t="e">
        <f t="shared" si="85"/>
        <v>#DIV/0!</v>
      </c>
    </row>
    <row r="311" spans="1:10" ht="25.5" x14ac:dyDescent="0.25">
      <c r="A311" s="257">
        <v>329</v>
      </c>
      <c r="B311" s="258"/>
      <c r="C311" s="259"/>
      <c r="D311" s="246" t="s">
        <v>181</v>
      </c>
      <c r="E311" s="322">
        <f>SUM(E312+E314+E315)</f>
        <v>618.53</v>
      </c>
      <c r="F311" s="322">
        <v>2000</v>
      </c>
      <c r="G311" s="335">
        <f>SUM(G312+G314+G315)</f>
        <v>0</v>
      </c>
      <c r="H311" s="322">
        <f>SUM(H312+H313+H314+H315)</f>
        <v>2359.6999999999998</v>
      </c>
      <c r="I311" s="76"/>
      <c r="J311" s="348">
        <f t="shared" si="85"/>
        <v>117.98499999999999</v>
      </c>
    </row>
    <row r="312" spans="1:10" x14ac:dyDescent="0.25">
      <c r="A312" s="257">
        <v>3292</v>
      </c>
      <c r="B312" s="258"/>
      <c r="C312" s="259"/>
      <c r="D312" s="246" t="s">
        <v>183</v>
      </c>
      <c r="E312" s="322">
        <v>515.72</v>
      </c>
      <c r="F312" s="322"/>
      <c r="G312" s="335"/>
      <c r="H312" s="322">
        <v>566.33000000000004</v>
      </c>
      <c r="I312" s="76"/>
      <c r="J312" s="348" t="e">
        <f t="shared" si="85"/>
        <v>#DIV/0!</v>
      </c>
    </row>
    <row r="313" spans="1:10" x14ac:dyDescent="0.25">
      <c r="A313" s="257">
        <v>3294</v>
      </c>
      <c r="B313" s="258"/>
      <c r="C313" s="259"/>
      <c r="D313" s="246" t="s">
        <v>224</v>
      </c>
      <c r="E313" s="322"/>
      <c r="F313" s="322"/>
      <c r="G313" s="335"/>
      <c r="H313" s="322">
        <v>25</v>
      </c>
      <c r="I313" s="76"/>
      <c r="J313" s="348" t="e">
        <f t="shared" si="85"/>
        <v>#DIV/0!</v>
      </c>
    </row>
    <row r="314" spans="1:10" x14ac:dyDescent="0.25">
      <c r="A314" s="257">
        <v>3295</v>
      </c>
      <c r="B314" s="258"/>
      <c r="C314" s="259"/>
      <c r="D314" s="246" t="s">
        <v>291</v>
      </c>
      <c r="E314" s="322"/>
      <c r="F314" s="322"/>
      <c r="G314" s="335"/>
      <c r="H314" s="322">
        <v>33.18</v>
      </c>
      <c r="I314" s="76"/>
      <c r="J314" s="348" t="e">
        <f t="shared" si="85"/>
        <v>#DIV/0!</v>
      </c>
    </row>
    <row r="315" spans="1:10" ht="25.5" x14ac:dyDescent="0.25">
      <c r="A315" s="257">
        <v>3299</v>
      </c>
      <c r="B315" s="258"/>
      <c r="C315" s="259"/>
      <c r="D315" s="246" t="s">
        <v>181</v>
      </c>
      <c r="E315" s="322">
        <v>102.81</v>
      </c>
      <c r="F315" s="322"/>
      <c r="G315" s="335"/>
      <c r="H315" s="322">
        <v>1735.19</v>
      </c>
      <c r="I315" s="76"/>
      <c r="J315" s="348" t="e">
        <f t="shared" si="85"/>
        <v>#DIV/0!</v>
      </c>
    </row>
    <row r="316" spans="1:10" x14ac:dyDescent="0.25">
      <c r="A316" s="257">
        <v>34</v>
      </c>
      <c r="B316" s="258"/>
      <c r="C316" s="259"/>
      <c r="D316" s="246" t="s">
        <v>48</v>
      </c>
      <c r="E316" s="322">
        <f>SUM(E317)</f>
        <v>24.96</v>
      </c>
      <c r="F316" s="322">
        <f>SUM(F317)</f>
        <v>50</v>
      </c>
      <c r="G316" s="335">
        <f>SUM(G317)</f>
        <v>0</v>
      </c>
      <c r="H316" s="322">
        <f>SUM(H317)</f>
        <v>111.14</v>
      </c>
      <c r="I316" s="76"/>
      <c r="J316" s="348">
        <f t="shared" si="85"/>
        <v>222.28</v>
      </c>
    </row>
    <row r="317" spans="1:10" x14ac:dyDescent="0.25">
      <c r="A317" s="257">
        <v>343</v>
      </c>
      <c r="B317" s="258"/>
      <c r="C317" s="259"/>
      <c r="D317" s="246" t="s">
        <v>205</v>
      </c>
      <c r="E317" s="322">
        <f>SUM(E318+E319)</f>
        <v>24.96</v>
      </c>
      <c r="F317" s="322">
        <v>50</v>
      </c>
      <c r="G317" s="335">
        <f>SUM(G318+G319)</f>
        <v>0</v>
      </c>
      <c r="H317" s="322">
        <f>SUM(H318+H319)</f>
        <v>111.14</v>
      </c>
      <c r="I317" s="76"/>
      <c r="J317" s="348">
        <f t="shared" si="85"/>
        <v>222.28</v>
      </c>
    </row>
    <row r="318" spans="1:10" ht="25.5" x14ac:dyDescent="0.25">
      <c r="A318" s="257">
        <v>3431</v>
      </c>
      <c r="B318" s="258"/>
      <c r="C318" s="259"/>
      <c r="D318" s="246" t="s">
        <v>188</v>
      </c>
      <c r="E318" s="322">
        <v>0.02</v>
      </c>
      <c r="F318" s="322"/>
      <c r="G318" s="335"/>
      <c r="H318" s="322">
        <v>109.78</v>
      </c>
      <c r="I318" s="76"/>
      <c r="J318" s="348" t="e">
        <f t="shared" si="85"/>
        <v>#DIV/0!</v>
      </c>
    </row>
    <row r="319" spans="1:10" x14ac:dyDescent="0.25">
      <c r="A319" s="257">
        <v>3433</v>
      </c>
      <c r="B319" s="258"/>
      <c r="C319" s="259"/>
      <c r="D319" s="246" t="s">
        <v>256</v>
      </c>
      <c r="E319" s="322">
        <v>24.94</v>
      </c>
      <c r="F319" s="322"/>
      <c r="G319" s="335"/>
      <c r="H319" s="322">
        <v>1.36</v>
      </c>
      <c r="I319" s="76"/>
      <c r="J319" s="348" t="e">
        <f t="shared" si="85"/>
        <v>#DIV/0!</v>
      </c>
    </row>
    <row r="320" spans="1:10" ht="38.25" x14ac:dyDescent="0.25">
      <c r="A320" s="257">
        <v>37</v>
      </c>
      <c r="B320" s="258"/>
      <c r="C320" s="259"/>
      <c r="D320" s="246" t="s">
        <v>46</v>
      </c>
      <c r="E320" s="322">
        <f>SUM(E321)</f>
        <v>0</v>
      </c>
      <c r="F320" s="322">
        <f>SUM(F321)</f>
        <v>0</v>
      </c>
      <c r="G320" s="335"/>
      <c r="H320" s="322">
        <f>SUM(H321)</f>
        <v>0</v>
      </c>
      <c r="I320" s="76"/>
      <c r="J320" s="348" t="e">
        <f t="shared" si="85"/>
        <v>#DIV/0!</v>
      </c>
    </row>
    <row r="321" spans="1:10" ht="38.25" x14ac:dyDescent="0.25">
      <c r="A321" s="257">
        <v>3722</v>
      </c>
      <c r="B321" s="258"/>
      <c r="C321" s="259"/>
      <c r="D321" s="246" t="s">
        <v>46</v>
      </c>
      <c r="E321" s="322"/>
      <c r="F321" s="322"/>
      <c r="G321" s="335"/>
      <c r="H321" s="322"/>
      <c r="I321" s="76"/>
      <c r="J321" s="348" t="e">
        <f t="shared" si="85"/>
        <v>#DIV/0!</v>
      </c>
    </row>
    <row r="322" spans="1:10" x14ac:dyDescent="0.25">
      <c r="A322" s="257">
        <v>38</v>
      </c>
      <c r="B322" s="258"/>
      <c r="C322" s="259"/>
      <c r="D322" s="246" t="s">
        <v>156</v>
      </c>
      <c r="E322" s="322">
        <f>SUM(E323)</f>
        <v>0</v>
      </c>
      <c r="F322" s="322">
        <f>SUM(F323)</f>
        <v>11</v>
      </c>
      <c r="G322" s="335">
        <f>SUM(G323)</f>
        <v>0</v>
      </c>
      <c r="H322" s="322">
        <f>SUM(H323)</f>
        <v>11.08</v>
      </c>
      <c r="I322" s="76"/>
      <c r="J322" s="348"/>
    </row>
    <row r="323" spans="1:10" x14ac:dyDescent="0.25">
      <c r="A323" s="257">
        <v>3812</v>
      </c>
      <c r="B323" s="258"/>
      <c r="C323" s="259"/>
      <c r="D323" s="246" t="s">
        <v>192</v>
      </c>
      <c r="E323" s="322"/>
      <c r="F323" s="322">
        <v>11</v>
      </c>
      <c r="G323" s="335"/>
      <c r="H323" s="322">
        <v>11.08</v>
      </c>
      <c r="I323" s="76"/>
      <c r="J323" s="348"/>
    </row>
    <row r="324" spans="1:10" ht="25.5" x14ac:dyDescent="0.25">
      <c r="A324" s="257">
        <v>4</v>
      </c>
      <c r="B324" s="258"/>
      <c r="C324" s="259"/>
      <c r="D324" s="246" t="s">
        <v>8</v>
      </c>
      <c r="E324" s="322">
        <f>SUM(E325+E328)</f>
        <v>296.12</v>
      </c>
      <c r="F324" s="322">
        <f>SUM(F326+F328)</f>
        <v>7605</v>
      </c>
      <c r="G324" s="335">
        <f>SUM(G326+G328)</f>
        <v>0</v>
      </c>
      <c r="H324" s="322">
        <f>SUM(H325+H328)</f>
        <v>7621.55</v>
      </c>
      <c r="I324" s="76"/>
      <c r="J324" s="348">
        <f t="shared" si="85"/>
        <v>100.21761998685075</v>
      </c>
    </row>
    <row r="325" spans="1:10" ht="25.5" x14ac:dyDescent="0.25">
      <c r="A325" s="257">
        <v>42</v>
      </c>
      <c r="B325" s="258"/>
      <c r="C325" s="259"/>
      <c r="D325" s="246" t="s">
        <v>8</v>
      </c>
      <c r="E325" s="322">
        <f>SUM(E326+E327)</f>
        <v>12.24</v>
      </c>
      <c r="F325" s="322"/>
      <c r="G325" s="335"/>
      <c r="H325" s="322">
        <f>SUM(H326+H327)</f>
        <v>7621.55</v>
      </c>
      <c r="I325" s="76"/>
      <c r="J325" s="348"/>
    </row>
    <row r="326" spans="1:10" ht="38.25" x14ac:dyDescent="0.25">
      <c r="A326" s="257" t="s">
        <v>292</v>
      </c>
      <c r="B326" s="258"/>
      <c r="C326" s="259"/>
      <c r="D326" s="246" t="s">
        <v>219</v>
      </c>
      <c r="E326" s="322">
        <v>12.24</v>
      </c>
      <c r="F326" s="322">
        <v>7605</v>
      </c>
      <c r="G326" s="335">
        <f>SUM(G327)</f>
        <v>0</v>
      </c>
      <c r="H326" s="322">
        <v>7604.64</v>
      </c>
      <c r="I326" s="76"/>
      <c r="J326" s="348">
        <f t="shared" si="85"/>
        <v>99.995266272189355</v>
      </c>
    </row>
    <row r="327" spans="1:10" ht="25.5" x14ac:dyDescent="0.25">
      <c r="A327" s="257">
        <v>4241</v>
      </c>
      <c r="B327" s="258"/>
      <c r="C327" s="259"/>
      <c r="D327" s="246" t="s">
        <v>199</v>
      </c>
      <c r="E327" s="322"/>
      <c r="F327" s="322"/>
      <c r="G327" s="335"/>
      <c r="H327" s="322">
        <v>16.91</v>
      </c>
      <c r="I327" s="76"/>
      <c r="J327" s="348" t="e">
        <f t="shared" si="85"/>
        <v>#DIV/0!</v>
      </c>
    </row>
    <row r="328" spans="1:10" ht="25.5" x14ac:dyDescent="0.25">
      <c r="A328" s="257">
        <v>45</v>
      </c>
      <c r="B328" s="258"/>
      <c r="C328" s="259"/>
      <c r="D328" s="246" t="s">
        <v>47</v>
      </c>
      <c r="E328" s="322">
        <f>SUM(E329)</f>
        <v>283.88</v>
      </c>
      <c r="F328" s="322">
        <f>SUM(F329)</f>
        <v>0</v>
      </c>
      <c r="G328" s="335">
        <f>SUM(G329)</f>
        <v>0</v>
      </c>
      <c r="H328" s="322">
        <f>SUM(H329)</f>
        <v>0</v>
      </c>
      <c r="I328" s="76"/>
      <c r="J328" s="348" t="e">
        <f t="shared" si="85"/>
        <v>#DIV/0!</v>
      </c>
    </row>
    <row r="329" spans="1:10" ht="25.5" x14ac:dyDescent="0.25">
      <c r="A329" s="257">
        <v>4511</v>
      </c>
      <c r="B329" s="258"/>
      <c r="C329" s="259"/>
      <c r="D329" s="246" t="s">
        <v>231</v>
      </c>
      <c r="E329" s="322">
        <v>283.88</v>
      </c>
      <c r="F329" s="322"/>
      <c r="G329" s="335"/>
      <c r="H329" s="322">
        <v>0</v>
      </c>
      <c r="I329" s="76"/>
      <c r="J329" s="348" t="e">
        <f t="shared" si="85"/>
        <v>#DIV/0!</v>
      </c>
    </row>
    <row r="330" spans="1:10" ht="25.5" x14ac:dyDescent="0.25">
      <c r="A330" s="529" t="s">
        <v>238</v>
      </c>
      <c r="B330" s="529"/>
      <c r="C330" s="529"/>
      <c r="D330" s="361" t="s">
        <v>239</v>
      </c>
      <c r="E330" s="352">
        <f>SUM(E331)</f>
        <v>0</v>
      </c>
      <c r="F330" s="352">
        <f>SUM(F331)</f>
        <v>0</v>
      </c>
      <c r="G330" s="352">
        <f t="shared" ref="G330" si="87">SUM(G340)</f>
        <v>0</v>
      </c>
      <c r="H330" s="352">
        <f>SUM(H332+H341)</f>
        <v>0</v>
      </c>
      <c r="I330" s="160" t="e">
        <f t="shared" si="66"/>
        <v>#DIV/0!</v>
      </c>
      <c r="J330" s="342" t="e">
        <f t="shared" si="85"/>
        <v>#DIV/0!</v>
      </c>
    </row>
    <row r="331" spans="1:10" x14ac:dyDescent="0.25">
      <c r="A331" s="240">
        <v>3</v>
      </c>
      <c r="B331" s="241"/>
      <c r="C331" s="242"/>
      <c r="D331" s="220" t="s">
        <v>6</v>
      </c>
      <c r="E331" s="328">
        <f>SUM(E332+E341)</f>
        <v>0</v>
      </c>
      <c r="F331" s="328">
        <f t="shared" ref="F331:H331" si="88">SUM(F332+F341)</f>
        <v>0</v>
      </c>
      <c r="G331" s="328">
        <f t="shared" si="88"/>
        <v>0</v>
      </c>
      <c r="H331" s="328">
        <f t="shared" si="88"/>
        <v>0</v>
      </c>
      <c r="I331" s="273" t="e">
        <f t="shared" si="66"/>
        <v>#DIV/0!</v>
      </c>
      <c r="J331" s="369" t="e">
        <f t="shared" si="85"/>
        <v>#DIV/0!</v>
      </c>
    </row>
    <row r="332" spans="1:10" x14ac:dyDescent="0.25">
      <c r="A332" s="236">
        <v>32</v>
      </c>
      <c r="B332" s="237"/>
      <c r="C332" s="238"/>
      <c r="D332" s="256" t="s">
        <v>15</v>
      </c>
      <c r="E332" s="329">
        <f>SUM(E333+E335+E338)</f>
        <v>0</v>
      </c>
      <c r="F332" s="329">
        <f t="shared" ref="F332:H332" si="89">SUM(F333+F335+F338)</f>
        <v>0</v>
      </c>
      <c r="G332" s="329">
        <f t="shared" si="89"/>
        <v>0</v>
      </c>
      <c r="H332" s="329">
        <f t="shared" si="89"/>
        <v>0</v>
      </c>
      <c r="I332" s="272" t="e">
        <f t="shared" si="66"/>
        <v>#DIV/0!</v>
      </c>
      <c r="J332" s="368" t="e">
        <f t="shared" si="85"/>
        <v>#DIV/0!</v>
      </c>
    </row>
    <row r="333" spans="1:10" x14ac:dyDescent="0.25">
      <c r="A333" s="224">
        <v>321</v>
      </c>
      <c r="B333" s="225"/>
      <c r="C333" s="226"/>
      <c r="D333" s="262" t="s">
        <v>160</v>
      </c>
      <c r="E333" s="320">
        <f>SUM(E334)</f>
        <v>0</v>
      </c>
      <c r="F333" s="320">
        <f t="shared" ref="F333:H333" si="90">SUM(F334)</f>
        <v>0</v>
      </c>
      <c r="G333" s="320">
        <f t="shared" si="90"/>
        <v>0</v>
      </c>
      <c r="H333" s="320">
        <f t="shared" si="90"/>
        <v>0</v>
      </c>
      <c r="I333" s="276" t="e">
        <f t="shared" si="66"/>
        <v>#DIV/0!</v>
      </c>
      <c r="J333" s="348" t="e">
        <f t="shared" si="85"/>
        <v>#DIV/0!</v>
      </c>
    </row>
    <row r="334" spans="1:10" x14ac:dyDescent="0.25">
      <c r="A334" s="257">
        <v>3211</v>
      </c>
      <c r="B334" s="258"/>
      <c r="C334" s="259"/>
      <c r="D334" s="246" t="s">
        <v>161</v>
      </c>
      <c r="E334" s="322"/>
      <c r="F334" s="322"/>
      <c r="G334" s="335"/>
      <c r="H334" s="322"/>
      <c r="I334" s="76" t="e">
        <f t="shared" ref="I334:I398" si="91">SUM(H334/E334*100)</f>
        <v>#DIV/0!</v>
      </c>
      <c r="J334" s="348" t="e">
        <f t="shared" si="85"/>
        <v>#DIV/0!</v>
      </c>
    </row>
    <row r="335" spans="1:10" x14ac:dyDescent="0.25">
      <c r="A335" s="263">
        <v>322</v>
      </c>
      <c r="B335" s="264"/>
      <c r="C335" s="265"/>
      <c r="D335" s="262" t="s">
        <v>164</v>
      </c>
      <c r="E335" s="320">
        <f>SUM(E336+E337)</f>
        <v>0</v>
      </c>
      <c r="F335" s="320">
        <f t="shared" ref="F335:H335" si="92">SUM(F336+F337)</f>
        <v>0</v>
      </c>
      <c r="G335" s="320">
        <f t="shared" si="92"/>
        <v>0</v>
      </c>
      <c r="H335" s="320">
        <f t="shared" si="92"/>
        <v>0</v>
      </c>
      <c r="I335" s="276" t="e">
        <f t="shared" si="91"/>
        <v>#DIV/0!</v>
      </c>
      <c r="J335" s="348" t="e">
        <f t="shared" si="85"/>
        <v>#DIV/0!</v>
      </c>
    </row>
    <row r="336" spans="1:10" ht="25.5" x14ac:dyDescent="0.25">
      <c r="A336" s="257">
        <v>3221</v>
      </c>
      <c r="B336" s="258"/>
      <c r="C336" s="259"/>
      <c r="D336" s="246" t="s">
        <v>217</v>
      </c>
      <c r="E336" s="322"/>
      <c r="F336" s="322"/>
      <c r="G336" s="335"/>
      <c r="H336" s="322"/>
      <c r="I336" s="76" t="e">
        <f t="shared" si="91"/>
        <v>#DIV/0!</v>
      </c>
      <c r="J336" s="348" t="e">
        <f t="shared" si="85"/>
        <v>#DIV/0!</v>
      </c>
    </row>
    <row r="337" spans="1:12" x14ac:dyDescent="0.25">
      <c r="A337" s="257">
        <v>3223</v>
      </c>
      <c r="B337" s="258"/>
      <c r="C337" s="259"/>
      <c r="D337" s="246" t="s">
        <v>167</v>
      </c>
      <c r="E337" s="322"/>
      <c r="F337" s="322"/>
      <c r="G337" s="335"/>
      <c r="H337" s="322"/>
      <c r="I337" s="76" t="e">
        <f t="shared" si="91"/>
        <v>#DIV/0!</v>
      </c>
      <c r="J337" s="348" t="e">
        <f t="shared" si="85"/>
        <v>#DIV/0!</v>
      </c>
    </row>
    <row r="338" spans="1:12" x14ac:dyDescent="0.25">
      <c r="A338" s="263">
        <v>323</v>
      </c>
      <c r="B338" s="264"/>
      <c r="C338" s="265"/>
      <c r="D338" s="262" t="s">
        <v>171</v>
      </c>
      <c r="E338" s="320">
        <f>SUM(E340)</f>
        <v>0</v>
      </c>
      <c r="F338" s="320">
        <v>0</v>
      </c>
      <c r="G338" s="320">
        <f t="shared" ref="G338" si="93">SUM(G340)</f>
        <v>0</v>
      </c>
      <c r="H338" s="320">
        <f>SUM(H339+H340)</f>
        <v>0</v>
      </c>
      <c r="I338" s="276" t="e">
        <f t="shared" si="91"/>
        <v>#DIV/0!</v>
      </c>
      <c r="J338" s="348" t="e">
        <f t="shared" si="85"/>
        <v>#DIV/0!</v>
      </c>
    </row>
    <row r="339" spans="1:12" ht="25.5" x14ac:dyDescent="0.25">
      <c r="A339" s="263">
        <v>3232</v>
      </c>
      <c r="B339" s="264"/>
      <c r="C339" s="265"/>
      <c r="D339" s="262" t="s">
        <v>173</v>
      </c>
      <c r="E339" s="320"/>
      <c r="F339" s="320"/>
      <c r="G339" s="320"/>
      <c r="H339" s="320">
        <v>0</v>
      </c>
      <c r="I339" s="276"/>
      <c r="J339" s="348"/>
    </row>
    <row r="340" spans="1:12" x14ac:dyDescent="0.25">
      <c r="A340" s="257">
        <v>3239</v>
      </c>
      <c r="B340" s="258"/>
      <c r="C340" s="259"/>
      <c r="D340" s="246" t="s">
        <v>180</v>
      </c>
      <c r="E340" s="322"/>
      <c r="F340" s="322"/>
      <c r="G340" s="335"/>
      <c r="H340" s="322"/>
      <c r="I340" s="76" t="e">
        <f t="shared" si="91"/>
        <v>#DIV/0!</v>
      </c>
      <c r="J340" s="348" t="e">
        <f t="shared" si="85"/>
        <v>#DIV/0!</v>
      </c>
    </row>
    <row r="341" spans="1:12" x14ac:dyDescent="0.25">
      <c r="A341" s="537">
        <v>34</v>
      </c>
      <c r="B341" s="537"/>
      <c r="C341" s="537"/>
      <c r="D341" s="239" t="s">
        <v>48</v>
      </c>
      <c r="E341" s="329">
        <f>SUM(E342)</f>
        <v>0</v>
      </c>
      <c r="F341" s="329">
        <f t="shared" ref="F341:H342" si="94">SUM(F342)</f>
        <v>0</v>
      </c>
      <c r="G341" s="329">
        <f t="shared" si="94"/>
        <v>0</v>
      </c>
      <c r="H341" s="329">
        <f t="shared" si="94"/>
        <v>0</v>
      </c>
      <c r="I341" s="272" t="e">
        <f t="shared" si="91"/>
        <v>#DIV/0!</v>
      </c>
      <c r="J341" s="368" t="e">
        <f t="shared" si="85"/>
        <v>#DIV/0!</v>
      </c>
    </row>
    <row r="342" spans="1:12" x14ac:dyDescent="0.25">
      <c r="A342" s="538">
        <v>343</v>
      </c>
      <c r="B342" s="538"/>
      <c r="C342" s="538"/>
      <c r="D342" s="55" t="s">
        <v>205</v>
      </c>
      <c r="E342" s="320">
        <f>SUM(E343)</f>
        <v>0</v>
      </c>
      <c r="F342" s="320">
        <f t="shared" si="94"/>
        <v>0</v>
      </c>
      <c r="G342" s="320">
        <f t="shared" si="94"/>
        <v>0</v>
      </c>
      <c r="H342" s="320">
        <f t="shared" si="94"/>
        <v>0</v>
      </c>
      <c r="I342" s="276" t="e">
        <f t="shared" si="91"/>
        <v>#DIV/0!</v>
      </c>
      <c r="J342" s="348" t="e">
        <f t="shared" si="85"/>
        <v>#DIV/0!</v>
      </c>
    </row>
    <row r="343" spans="1:12" x14ac:dyDescent="0.25">
      <c r="A343" s="227">
        <v>3433</v>
      </c>
      <c r="B343" s="228"/>
      <c r="C343" s="229"/>
      <c r="D343" s="246" t="s">
        <v>190</v>
      </c>
      <c r="E343" s="322"/>
      <c r="F343" s="322"/>
      <c r="G343" s="335"/>
      <c r="H343" s="322"/>
      <c r="I343" s="76" t="e">
        <f t="shared" si="91"/>
        <v>#DIV/0!</v>
      </c>
      <c r="J343" s="348" t="e">
        <f t="shared" si="85"/>
        <v>#DIV/0!</v>
      </c>
    </row>
    <row r="344" spans="1:12" ht="25.5" x14ac:dyDescent="0.25">
      <c r="A344" s="532" t="s">
        <v>97</v>
      </c>
      <c r="B344" s="532"/>
      <c r="C344" s="532"/>
      <c r="D344" s="54" t="s">
        <v>106</v>
      </c>
      <c r="E344" s="303">
        <f t="shared" ref="E344:H348" si="95">SUM(E345)</f>
        <v>61427.96</v>
      </c>
      <c r="F344" s="303">
        <f t="shared" si="95"/>
        <v>31454</v>
      </c>
      <c r="G344" s="303">
        <f t="shared" si="95"/>
        <v>0</v>
      </c>
      <c r="H344" s="303">
        <f t="shared" si="95"/>
        <v>56843.62</v>
      </c>
      <c r="I344" s="275">
        <f t="shared" si="91"/>
        <v>92.537046647813142</v>
      </c>
      <c r="J344" s="350">
        <f t="shared" si="85"/>
        <v>180.71984485280092</v>
      </c>
    </row>
    <row r="345" spans="1:12" ht="25.5" x14ac:dyDescent="0.25">
      <c r="A345" s="529" t="s">
        <v>91</v>
      </c>
      <c r="B345" s="529"/>
      <c r="C345" s="529"/>
      <c r="D345" s="361" t="s">
        <v>95</v>
      </c>
      <c r="E345" s="352">
        <f t="shared" si="95"/>
        <v>61427.96</v>
      </c>
      <c r="F345" s="352">
        <f t="shared" si="95"/>
        <v>31454</v>
      </c>
      <c r="G345" s="352">
        <f t="shared" si="95"/>
        <v>0</v>
      </c>
      <c r="H345" s="352">
        <f t="shared" si="95"/>
        <v>56843.62</v>
      </c>
      <c r="I345" s="160">
        <f t="shared" si="91"/>
        <v>92.537046647813142</v>
      </c>
      <c r="J345" s="342">
        <f t="shared" si="85"/>
        <v>180.71984485280092</v>
      </c>
    </row>
    <row r="346" spans="1:12" x14ac:dyDescent="0.25">
      <c r="A346" s="533">
        <v>3</v>
      </c>
      <c r="B346" s="533"/>
      <c r="C346" s="533"/>
      <c r="D346" s="243" t="s">
        <v>6</v>
      </c>
      <c r="E346" s="328">
        <f t="shared" si="95"/>
        <v>61427.96</v>
      </c>
      <c r="F346" s="328">
        <f t="shared" si="95"/>
        <v>31454</v>
      </c>
      <c r="G346" s="328">
        <f t="shared" si="95"/>
        <v>0</v>
      </c>
      <c r="H346" s="328">
        <f t="shared" si="95"/>
        <v>56843.62</v>
      </c>
      <c r="I346" s="273">
        <f t="shared" si="91"/>
        <v>92.537046647813142</v>
      </c>
      <c r="J346" s="369">
        <f t="shared" si="85"/>
        <v>180.71984485280092</v>
      </c>
    </row>
    <row r="347" spans="1:12" x14ac:dyDescent="0.25">
      <c r="A347" s="534">
        <v>32</v>
      </c>
      <c r="B347" s="534"/>
      <c r="C347" s="534"/>
      <c r="D347" s="239" t="s">
        <v>15</v>
      </c>
      <c r="E347" s="329">
        <f>SUM(E348)</f>
        <v>61427.96</v>
      </c>
      <c r="F347" s="329">
        <f t="shared" si="95"/>
        <v>31454</v>
      </c>
      <c r="G347" s="329">
        <f t="shared" si="95"/>
        <v>0</v>
      </c>
      <c r="H347" s="329">
        <f t="shared" si="95"/>
        <v>56843.62</v>
      </c>
      <c r="I347" s="272">
        <f t="shared" si="91"/>
        <v>92.537046647813142</v>
      </c>
      <c r="J347" s="368">
        <f t="shared" si="85"/>
        <v>180.71984485280092</v>
      </c>
    </row>
    <row r="348" spans="1:12" x14ac:dyDescent="0.25">
      <c r="A348" s="224">
        <v>322</v>
      </c>
      <c r="B348" s="225"/>
      <c r="C348" s="226"/>
      <c r="D348" s="262" t="s">
        <v>164</v>
      </c>
      <c r="E348" s="320">
        <f>SUM(E349)</f>
        <v>61427.96</v>
      </c>
      <c r="F348" s="320">
        <v>31454</v>
      </c>
      <c r="G348" s="320">
        <f t="shared" si="95"/>
        <v>0</v>
      </c>
      <c r="H348" s="320">
        <f t="shared" si="95"/>
        <v>56843.62</v>
      </c>
      <c r="I348" s="276">
        <f t="shared" si="91"/>
        <v>92.537046647813142</v>
      </c>
      <c r="J348" s="348">
        <f t="shared" si="85"/>
        <v>180.71984485280092</v>
      </c>
    </row>
    <row r="349" spans="1:12" x14ac:dyDescent="0.25">
      <c r="A349" s="227">
        <v>3222</v>
      </c>
      <c r="B349" s="228"/>
      <c r="C349" s="229"/>
      <c r="D349" s="246" t="s">
        <v>166</v>
      </c>
      <c r="E349" s="322">
        <v>61427.96</v>
      </c>
      <c r="F349" s="322"/>
      <c r="G349" s="335"/>
      <c r="H349" s="322">
        <v>56843.62</v>
      </c>
      <c r="I349" s="76">
        <f t="shared" si="91"/>
        <v>92.537046647813142</v>
      </c>
      <c r="J349" s="348" t="e">
        <f t="shared" si="85"/>
        <v>#DIV/0!</v>
      </c>
    </row>
    <row r="350" spans="1:12" ht="38.25" x14ac:dyDescent="0.25">
      <c r="A350" s="539" t="s">
        <v>117</v>
      </c>
      <c r="B350" s="539"/>
      <c r="C350" s="539"/>
      <c r="D350" s="54" t="s">
        <v>107</v>
      </c>
      <c r="E350" s="327">
        <f>SUM(E351)</f>
        <v>660.08</v>
      </c>
      <c r="F350" s="327">
        <f t="shared" ref="F350:H350" si="96">SUM(F351)</f>
        <v>662</v>
      </c>
      <c r="G350" s="327">
        <f t="shared" si="96"/>
        <v>0</v>
      </c>
      <c r="H350" s="327">
        <f t="shared" si="96"/>
        <v>661.5</v>
      </c>
      <c r="I350" s="275">
        <f t="shared" si="91"/>
        <v>100.21512543934068</v>
      </c>
      <c r="J350" s="350">
        <f t="shared" si="85"/>
        <v>99.924471299093653</v>
      </c>
    </row>
    <row r="351" spans="1:12" ht="25.5" x14ac:dyDescent="0.25">
      <c r="A351" s="362" t="s">
        <v>119</v>
      </c>
      <c r="B351" s="363" t="s">
        <v>118</v>
      </c>
      <c r="C351" s="364"/>
      <c r="D351" s="365" t="s">
        <v>95</v>
      </c>
      <c r="E351" s="352">
        <f>SUM(E352)</f>
        <v>660.08</v>
      </c>
      <c r="F351" s="352">
        <f t="shared" ref="F351:H354" si="97">SUM(F352)</f>
        <v>662</v>
      </c>
      <c r="G351" s="352">
        <f t="shared" si="97"/>
        <v>0</v>
      </c>
      <c r="H351" s="352">
        <f t="shared" si="97"/>
        <v>661.5</v>
      </c>
      <c r="I351" s="160">
        <f t="shared" si="91"/>
        <v>100.21512543934068</v>
      </c>
      <c r="J351" s="342">
        <f t="shared" si="85"/>
        <v>99.924471299093653</v>
      </c>
      <c r="L351" s="87"/>
    </row>
    <row r="352" spans="1:12" x14ac:dyDescent="0.25">
      <c r="A352" s="536">
        <v>3</v>
      </c>
      <c r="B352" s="536"/>
      <c r="C352" s="536"/>
      <c r="D352" s="243" t="s">
        <v>6</v>
      </c>
      <c r="E352" s="328">
        <f>SUM(E353)</f>
        <v>660.08</v>
      </c>
      <c r="F352" s="328">
        <f t="shared" si="97"/>
        <v>662</v>
      </c>
      <c r="G352" s="328">
        <f t="shared" si="97"/>
        <v>0</v>
      </c>
      <c r="H352" s="328">
        <f t="shared" si="97"/>
        <v>661.5</v>
      </c>
      <c r="I352" s="273">
        <f t="shared" si="91"/>
        <v>100.21512543934068</v>
      </c>
      <c r="J352" s="369">
        <f t="shared" si="85"/>
        <v>99.924471299093653</v>
      </c>
    </row>
    <row r="353" spans="1:10" x14ac:dyDescent="0.25">
      <c r="A353" s="534">
        <v>38</v>
      </c>
      <c r="B353" s="534"/>
      <c r="C353" s="534"/>
      <c r="D353" s="239" t="s">
        <v>49</v>
      </c>
      <c r="E353" s="329">
        <f>SUM(E354)</f>
        <v>660.08</v>
      </c>
      <c r="F353" s="329">
        <f t="shared" si="97"/>
        <v>662</v>
      </c>
      <c r="G353" s="329">
        <f t="shared" si="97"/>
        <v>0</v>
      </c>
      <c r="H353" s="329">
        <f t="shared" si="97"/>
        <v>661.5</v>
      </c>
      <c r="I353" s="272">
        <f t="shared" si="91"/>
        <v>100.21512543934068</v>
      </c>
      <c r="J353" s="368">
        <f t="shared" si="85"/>
        <v>99.924471299093653</v>
      </c>
    </row>
    <row r="354" spans="1:10" x14ac:dyDescent="0.25">
      <c r="A354" s="224">
        <v>381</v>
      </c>
      <c r="B354" s="225"/>
      <c r="C354" s="226"/>
      <c r="D354" s="262" t="s">
        <v>146</v>
      </c>
      <c r="E354" s="320">
        <f>SUM(E355)</f>
        <v>660.08</v>
      </c>
      <c r="F354" s="320">
        <v>662</v>
      </c>
      <c r="G354" s="320">
        <f t="shared" si="97"/>
        <v>0</v>
      </c>
      <c r="H354" s="320">
        <f t="shared" si="97"/>
        <v>661.5</v>
      </c>
      <c r="I354" s="276">
        <f t="shared" si="91"/>
        <v>100.21512543934068</v>
      </c>
      <c r="J354" s="348">
        <f t="shared" si="85"/>
        <v>99.924471299093653</v>
      </c>
    </row>
    <row r="355" spans="1:10" x14ac:dyDescent="0.25">
      <c r="A355" s="227">
        <v>3812</v>
      </c>
      <c r="B355" s="228"/>
      <c r="C355" s="229"/>
      <c r="D355" s="246" t="s">
        <v>192</v>
      </c>
      <c r="E355" s="322">
        <v>660.08</v>
      </c>
      <c r="F355" s="322"/>
      <c r="G355" s="322"/>
      <c r="H355" s="322">
        <v>661.5</v>
      </c>
      <c r="I355" s="76">
        <f t="shared" si="91"/>
        <v>100.21512543934068</v>
      </c>
      <c r="J355" s="348" t="e">
        <f t="shared" si="85"/>
        <v>#DIV/0!</v>
      </c>
    </row>
    <row r="356" spans="1:10" x14ac:dyDescent="0.25">
      <c r="A356" s="532" t="s">
        <v>108</v>
      </c>
      <c r="B356" s="532"/>
      <c r="C356" s="532"/>
      <c r="D356" s="54" t="s">
        <v>109</v>
      </c>
      <c r="E356" s="327">
        <f>SUM(E357+E364+E369)</f>
        <v>27507.15</v>
      </c>
      <c r="F356" s="327">
        <f>SUM(F357+F364+F369)</f>
        <v>40192</v>
      </c>
      <c r="G356" s="327">
        <f>SUM(G357+G364+G369)</f>
        <v>0</v>
      </c>
      <c r="H356" s="327">
        <f>SUM(H357+H364+H369)</f>
        <v>39333.03</v>
      </c>
      <c r="I356" s="275">
        <f t="shared" si="91"/>
        <v>142.99202207426066</v>
      </c>
      <c r="J356" s="350">
        <f t="shared" si="85"/>
        <v>97.86283339968152</v>
      </c>
    </row>
    <row r="357" spans="1:10" x14ac:dyDescent="0.25">
      <c r="A357" s="529" t="s">
        <v>64</v>
      </c>
      <c r="B357" s="529"/>
      <c r="C357" s="529"/>
      <c r="D357" s="361" t="s">
        <v>65</v>
      </c>
      <c r="E357" s="352">
        <f t="shared" ref="E357:H358" si="98">SUM(E358)</f>
        <v>4664.8</v>
      </c>
      <c r="F357" s="352">
        <f>SUM(F360+F362)</f>
        <v>6825</v>
      </c>
      <c r="G357" s="352">
        <f t="shared" si="98"/>
        <v>0</v>
      </c>
      <c r="H357" s="352">
        <f t="shared" si="98"/>
        <v>6797.03</v>
      </c>
      <c r="I357" s="160">
        <f t="shared" si="91"/>
        <v>145.70892642771395</v>
      </c>
      <c r="J357" s="342">
        <f t="shared" si="85"/>
        <v>99.590183150183137</v>
      </c>
    </row>
    <row r="358" spans="1:10" x14ac:dyDescent="0.25">
      <c r="A358" s="270">
        <v>3</v>
      </c>
      <c r="B358" s="218"/>
      <c r="C358" s="213"/>
      <c r="D358" s="213" t="s">
        <v>6</v>
      </c>
      <c r="E358" s="328">
        <f>SUM(E359)</f>
        <v>4664.8</v>
      </c>
      <c r="F358" s="328">
        <f t="shared" si="98"/>
        <v>6825</v>
      </c>
      <c r="G358" s="328">
        <f t="shared" si="98"/>
        <v>0</v>
      </c>
      <c r="H358" s="328">
        <f>SUM(H359)</f>
        <v>6797.03</v>
      </c>
      <c r="I358" s="273">
        <f t="shared" si="91"/>
        <v>145.70892642771395</v>
      </c>
      <c r="J358" s="369">
        <f t="shared" ref="J358:J406" si="99">SUM(H358/F358*100)</f>
        <v>99.590183150183137</v>
      </c>
    </row>
    <row r="359" spans="1:10" x14ac:dyDescent="0.25">
      <c r="A359" s="180">
        <v>31</v>
      </c>
      <c r="B359" s="181"/>
      <c r="C359" s="140"/>
      <c r="D359" s="140" t="s">
        <v>7</v>
      </c>
      <c r="E359" s="329">
        <f>SUM(E360+E362)</f>
        <v>4664.8</v>
      </c>
      <c r="F359" s="329">
        <f t="shared" ref="F359:H359" si="100">SUM(F360+F362)</f>
        <v>6825</v>
      </c>
      <c r="G359" s="329">
        <f t="shared" si="100"/>
        <v>0</v>
      </c>
      <c r="H359" s="329">
        <f t="shared" si="100"/>
        <v>6797.03</v>
      </c>
      <c r="I359" s="272">
        <f t="shared" si="91"/>
        <v>145.70892642771395</v>
      </c>
      <c r="J359" s="368">
        <f t="shared" si="99"/>
        <v>99.590183150183137</v>
      </c>
    </row>
    <row r="360" spans="1:10" x14ac:dyDescent="0.25">
      <c r="A360" s="174">
        <v>311</v>
      </c>
      <c r="B360" s="175"/>
      <c r="C360" s="166"/>
      <c r="D360" s="166" t="s">
        <v>210</v>
      </c>
      <c r="E360" s="320">
        <f>SUM(E361)</f>
        <v>4514.8</v>
      </c>
      <c r="F360" s="320">
        <v>6650</v>
      </c>
      <c r="G360" s="320">
        <f t="shared" ref="G360:H360" si="101">SUM(G361)</f>
        <v>0</v>
      </c>
      <c r="H360" s="320">
        <f t="shared" si="101"/>
        <v>6622.03</v>
      </c>
      <c r="I360" s="276">
        <f t="shared" si="91"/>
        <v>146.673828298042</v>
      </c>
      <c r="J360" s="348">
        <f t="shared" si="99"/>
        <v>99.5793984962406</v>
      </c>
    </row>
    <row r="361" spans="1:10" x14ac:dyDescent="0.25">
      <c r="A361" s="176">
        <v>3111</v>
      </c>
      <c r="B361" s="88"/>
      <c r="C361" s="167"/>
      <c r="D361" s="167" t="s">
        <v>154</v>
      </c>
      <c r="E361" s="322">
        <v>4514.8</v>
      </c>
      <c r="F361" s="322"/>
      <c r="G361" s="322"/>
      <c r="H361" s="322">
        <v>6622.03</v>
      </c>
      <c r="I361" s="76">
        <f t="shared" si="91"/>
        <v>146.673828298042</v>
      </c>
      <c r="J361" s="348" t="e">
        <f t="shared" si="99"/>
        <v>#DIV/0!</v>
      </c>
    </row>
    <row r="362" spans="1:10" x14ac:dyDescent="0.25">
      <c r="A362" s="174">
        <v>312</v>
      </c>
      <c r="B362" s="175"/>
      <c r="C362" s="166"/>
      <c r="D362" s="166" t="s">
        <v>156</v>
      </c>
      <c r="E362" s="320">
        <f>SUM(E363)</f>
        <v>150</v>
      </c>
      <c r="F362" s="320">
        <v>175</v>
      </c>
      <c r="G362" s="320">
        <f t="shared" ref="G362:H362" si="102">SUM(G363)</f>
        <v>0</v>
      </c>
      <c r="H362" s="320">
        <f t="shared" si="102"/>
        <v>175</v>
      </c>
      <c r="I362" s="278">
        <f t="shared" si="91"/>
        <v>116.66666666666667</v>
      </c>
      <c r="J362" s="348">
        <f t="shared" si="99"/>
        <v>100</v>
      </c>
    </row>
    <row r="363" spans="1:10" x14ac:dyDescent="0.25">
      <c r="A363" s="176">
        <v>3121</v>
      </c>
      <c r="B363" s="88"/>
      <c r="C363" s="167"/>
      <c r="D363" s="167" t="s">
        <v>156</v>
      </c>
      <c r="E363" s="322">
        <v>150</v>
      </c>
      <c r="F363" s="322">
        <v>0</v>
      </c>
      <c r="G363" s="322"/>
      <c r="H363" s="322">
        <v>175</v>
      </c>
      <c r="I363" s="76">
        <f t="shared" si="91"/>
        <v>116.66666666666667</v>
      </c>
      <c r="J363" s="348" t="e">
        <f t="shared" si="99"/>
        <v>#DIV/0!</v>
      </c>
    </row>
    <row r="364" spans="1:10" ht="25.5" x14ac:dyDescent="0.25">
      <c r="A364" s="529" t="s">
        <v>99</v>
      </c>
      <c r="B364" s="529"/>
      <c r="C364" s="529"/>
      <c r="D364" s="361" t="s">
        <v>100</v>
      </c>
      <c r="E364" s="352">
        <f t="shared" ref="E364:H366" si="103">SUM(E365)</f>
        <v>8847.89</v>
      </c>
      <c r="F364" s="352">
        <f t="shared" si="103"/>
        <v>12217</v>
      </c>
      <c r="G364" s="352">
        <f t="shared" si="103"/>
        <v>0</v>
      </c>
      <c r="H364" s="352">
        <f t="shared" si="103"/>
        <v>12144.94</v>
      </c>
      <c r="I364" s="160">
        <f t="shared" si="91"/>
        <v>137.26368659646539</v>
      </c>
      <c r="J364" s="342">
        <f t="shared" si="99"/>
        <v>99.410166161905551</v>
      </c>
    </row>
    <row r="365" spans="1:10" x14ac:dyDescent="0.25">
      <c r="A365" s="533">
        <v>3</v>
      </c>
      <c r="B365" s="533"/>
      <c r="C365" s="533"/>
      <c r="D365" s="243" t="s">
        <v>6</v>
      </c>
      <c r="E365" s="328">
        <f t="shared" si="103"/>
        <v>8847.89</v>
      </c>
      <c r="F365" s="328">
        <f t="shared" si="103"/>
        <v>12217</v>
      </c>
      <c r="G365" s="328">
        <f t="shared" si="103"/>
        <v>0</v>
      </c>
      <c r="H365" s="328">
        <f t="shared" si="103"/>
        <v>12144.94</v>
      </c>
      <c r="I365" s="273">
        <f t="shared" si="91"/>
        <v>137.26368659646539</v>
      </c>
      <c r="J365" s="369">
        <f t="shared" si="99"/>
        <v>99.410166161905551</v>
      </c>
    </row>
    <row r="366" spans="1:10" x14ac:dyDescent="0.25">
      <c r="A366" s="534">
        <v>32</v>
      </c>
      <c r="B366" s="534"/>
      <c r="C366" s="534"/>
      <c r="D366" s="239" t="s">
        <v>15</v>
      </c>
      <c r="E366" s="329">
        <f>SUM(E367)</f>
        <v>8847.89</v>
      </c>
      <c r="F366" s="329">
        <f>SUM(F367)</f>
        <v>12217</v>
      </c>
      <c r="G366" s="329">
        <f t="shared" si="103"/>
        <v>0</v>
      </c>
      <c r="H366" s="329">
        <f t="shared" si="103"/>
        <v>12144.94</v>
      </c>
      <c r="I366" s="272">
        <f t="shared" si="91"/>
        <v>137.26368659646539</v>
      </c>
      <c r="J366" s="368">
        <f t="shared" si="99"/>
        <v>99.410166161905551</v>
      </c>
    </row>
    <row r="367" spans="1:10" x14ac:dyDescent="0.25">
      <c r="A367" s="224">
        <v>323</v>
      </c>
      <c r="B367" s="225"/>
      <c r="C367" s="226"/>
      <c r="D367" s="262" t="s">
        <v>171</v>
      </c>
      <c r="E367" s="320">
        <f>SUM(E368)</f>
        <v>8847.89</v>
      </c>
      <c r="F367" s="320">
        <v>12217</v>
      </c>
      <c r="G367" s="320">
        <f>SUM(F368)</f>
        <v>0</v>
      </c>
      <c r="H367" s="320">
        <f>SUM(H368)</f>
        <v>12144.94</v>
      </c>
      <c r="I367" s="276">
        <f t="shared" si="91"/>
        <v>137.26368659646539</v>
      </c>
      <c r="J367" s="348">
        <f t="shared" si="99"/>
        <v>99.410166161905551</v>
      </c>
    </row>
    <row r="368" spans="1:10" x14ac:dyDescent="0.25">
      <c r="A368" s="263">
        <v>3239</v>
      </c>
      <c r="B368" s="264"/>
      <c r="C368" s="265"/>
      <c r="D368" s="344" t="s">
        <v>180</v>
      </c>
      <c r="E368" s="320">
        <v>8847.89</v>
      </c>
      <c r="F368" s="320"/>
      <c r="G368" s="320"/>
      <c r="H368" s="320">
        <v>12144.94</v>
      </c>
      <c r="I368" s="276"/>
      <c r="J368" s="348" t="e">
        <f t="shared" si="99"/>
        <v>#DIV/0!</v>
      </c>
    </row>
    <row r="369" spans="1:12" x14ac:dyDescent="0.25">
      <c r="A369" s="529" t="s">
        <v>110</v>
      </c>
      <c r="B369" s="529"/>
      <c r="C369" s="529"/>
      <c r="D369" s="361" t="s">
        <v>115</v>
      </c>
      <c r="E369" s="366">
        <f>SUM(E370)</f>
        <v>13994.460000000001</v>
      </c>
      <c r="F369" s="366">
        <f>SUM(F370)</f>
        <v>21150</v>
      </c>
      <c r="G369" s="366">
        <f t="shared" ref="G369:H369" si="104">SUM(G370)</f>
        <v>0</v>
      </c>
      <c r="H369" s="366">
        <f t="shared" si="104"/>
        <v>20391.059999999998</v>
      </c>
      <c r="I369" s="160">
        <f t="shared" si="91"/>
        <v>145.70808734313431</v>
      </c>
      <c r="J369" s="342">
        <f t="shared" si="99"/>
        <v>96.411631205673743</v>
      </c>
    </row>
    <row r="370" spans="1:12" x14ac:dyDescent="0.25">
      <c r="A370" s="270">
        <v>3</v>
      </c>
      <c r="B370" s="218"/>
      <c r="C370" s="213"/>
      <c r="D370" s="213" t="s">
        <v>6</v>
      </c>
      <c r="E370" s="328">
        <f>SUM(E371+E378)</f>
        <v>13994.460000000001</v>
      </c>
      <c r="F370" s="328">
        <f>SUM(F371+F378)</f>
        <v>21150</v>
      </c>
      <c r="G370" s="328">
        <f t="shared" ref="G370:H370" si="105">SUM(G371+G378)</f>
        <v>0</v>
      </c>
      <c r="H370" s="328">
        <f t="shared" si="105"/>
        <v>20391.059999999998</v>
      </c>
      <c r="I370" s="273">
        <f t="shared" si="91"/>
        <v>145.70808734313431</v>
      </c>
      <c r="J370" s="369">
        <f t="shared" si="99"/>
        <v>96.411631205673743</v>
      </c>
    </row>
    <row r="371" spans="1:12" x14ac:dyDescent="0.25">
      <c r="A371" s="180">
        <v>31</v>
      </c>
      <c r="B371" s="181"/>
      <c r="C371" s="140"/>
      <c r="D371" s="140" t="s">
        <v>7</v>
      </c>
      <c r="E371" s="329">
        <f>SUM(E372+E374+E376)</f>
        <v>13563.68</v>
      </c>
      <c r="F371" s="329">
        <f t="shared" ref="F371:H371" si="106">SUM(F372+F374+F376)</f>
        <v>20690</v>
      </c>
      <c r="G371" s="329">
        <f t="shared" si="106"/>
        <v>0</v>
      </c>
      <c r="H371" s="329">
        <f t="shared" si="106"/>
        <v>19931.059999999998</v>
      </c>
      <c r="I371" s="272">
        <f t="shared" si="91"/>
        <v>146.944339589256</v>
      </c>
      <c r="J371" s="368">
        <f t="shared" si="99"/>
        <v>96.331851135814389</v>
      </c>
      <c r="L371" s="87"/>
    </row>
    <row r="372" spans="1:12" x14ac:dyDescent="0.25">
      <c r="A372" s="174">
        <v>311</v>
      </c>
      <c r="B372" s="175"/>
      <c r="C372" s="166"/>
      <c r="D372" s="166" t="s">
        <v>210</v>
      </c>
      <c r="E372" s="320">
        <f>SUM(E373)</f>
        <v>10537.47</v>
      </c>
      <c r="F372" s="320">
        <v>16475</v>
      </c>
      <c r="G372" s="320">
        <f t="shared" ref="G372:H372" si="107">SUM(G373)</f>
        <v>0</v>
      </c>
      <c r="H372" s="320">
        <f t="shared" si="107"/>
        <v>15719.64</v>
      </c>
      <c r="I372" s="276">
        <f t="shared" si="91"/>
        <v>149.1785029992968</v>
      </c>
      <c r="J372" s="348">
        <f t="shared" si="99"/>
        <v>95.415113808801209</v>
      </c>
    </row>
    <row r="373" spans="1:12" x14ac:dyDescent="0.25">
      <c r="A373" s="176">
        <v>3111</v>
      </c>
      <c r="B373" s="88"/>
      <c r="C373" s="167"/>
      <c r="D373" s="167" t="s">
        <v>154</v>
      </c>
      <c r="E373" s="322">
        <v>10537.47</v>
      </c>
      <c r="F373" s="322"/>
      <c r="G373" s="322"/>
      <c r="H373" s="322">
        <v>15719.64</v>
      </c>
      <c r="I373" s="76">
        <f t="shared" si="91"/>
        <v>149.1785029992968</v>
      </c>
      <c r="J373" s="348" t="e">
        <f t="shared" si="99"/>
        <v>#DIV/0!</v>
      </c>
    </row>
    <row r="374" spans="1:12" x14ac:dyDescent="0.25">
      <c r="A374" s="174">
        <v>312</v>
      </c>
      <c r="B374" s="175"/>
      <c r="C374" s="166"/>
      <c r="D374" s="166" t="s">
        <v>156</v>
      </c>
      <c r="E374" s="320">
        <f>SUM(E375)</f>
        <v>450</v>
      </c>
      <c r="F374" s="320">
        <v>525</v>
      </c>
      <c r="G374" s="320">
        <f t="shared" ref="G374:H374" si="108">SUM(G375)</f>
        <v>0</v>
      </c>
      <c r="H374" s="320">
        <f t="shared" si="108"/>
        <v>525</v>
      </c>
      <c r="I374" s="276">
        <f t="shared" si="91"/>
        <v>116.66666666666667</v>
      </c>
      <c r="J374" s="348">
        <f t="shared" si="99"/>
        <v>100</v>
      </c>
    </row>
    <row r="375" spans="1:12" x14ac:dyDescent="0.25">
      <c r="A375" s="176">
        <v>3121</v>
      </c>
      <c r="B375" s="88"/>
      <c r="C375" s="167"/>
      <c r="D375" s="167" t="s">
        <v>156</v>
      </c>
      <c r="E375" s="322">
        <v>450</v>
      </c>
      <c r="F375" s="322"/>
      <c r="G375" s="322"/>
      <c r="H375" s="322">
        <v>525</v>
      </c>
      <c r="I375" s="76">
        <f t="shared" si="91"/>
        <v>116.66666666666667</v>
      </c>
      <c r="J375" s="348" t="e">
        <f t="shared" si="99"/>
        <v>#DIV/0!</v>
      </c>
    </row>
    <row r="376" spans="1:12" x14ac:dyDescent="0.25">
      <c r="A376" s="174">
        <v>313</v>
      </c>
      <c r="B376" s="175"/>
      <c r="C376" s="166"/>
      <c r="D376" s="166" t="s">
        <v>157</v>
      </c>
      <c r="E376" s="320">
        <f>SUM(E377)</f>
        <v>2576.21</v>
      </c>
      <c r="F376" s="320">
        <v>3690</v>
      </c>
      <c r="G376" s="320">
        <f t="shared" ref="G376:H376" si="109">SUM(G377)</f>
        <v>0</v>
      </c>
      <c r="H376" s="320">
        <f t="shared" si="109"/>
        <v>3686.42</v>
      </c>
      <c r="I376" s="276">
        <f t="shared" si="91"/>
        <v>143.09470113073078</v>
      </c>
      <c r="J376" s="348">
        <f t="shared" si="99"/>
        <v>99.902981029810306</v>
      </c>
    </row>
    <row r="377" spans="1:12" ht="25.5" x14ac:dyDescent="0.25">
      <c r="A377" s="176">
        <v>3132</v>
      </c>
      <c r="B377" s="88"/>
      <c r="C377" s="167"/>
      <c r="D377" s="167" t="s">
        <v>211</v>
      </c>
      <c r="E377" s="322">
        <v>2576.21</v>
      </c>
      <c r="F377" s="322"/>
      <c r="G377" s="322"/>
      <c r="H377" s="322">
        <v>3686.42</v>
      </c>
      <c r="I377" s="76">
        <f t="shared" si="91"/>
        <v>143.09470113073078</v>
      </c>
      <c r="J377" s="348" t="e">
        <f t="shared" si="99"/>
        <v>#DIV/0!</v>
      </c>
    </row>
    <row r="378" spans="1:12" x14ac:dyDescent="0.25">
      <c r="A378" s="180">
        <v>32</v>
      </c>
      <c r="B378" s="181"/>
      <c r="C378" s="140"/>
      <c r="D378" s="140" t="s">
        <v>15</v>
      </c>
      <c r="E378" s="329">
        <f>SUM(E379+E382)</f>
        <v>430.78</v>
      </c>
      <c r="F378" s="329">
        <f>SUM(F379+F380+F381+F382)</f>
        <v>460</v>
      </c>
      <c r="G378" s="329">
        <f t="shared" ref="G378:H378" si="110">SUM(G379+G382)</f>
        <v>0</v>
      </c>
      <c r="H378" s="329">
        <f t="shared" si="110"/>
        <v>460</v>
      </c>
      <c r="I378" s="272">
        <f t="shared" si="91"/>
        <v>106.78304470959654</v>
      </c>
      <c r="J378" s="368">
        <f t="shared" si="99"/>
        <v>100</v>
      </c>
    </row>
    <row r="379" spans="1:12" x14ac:dyDescent="0.25">
      <c r="A379" s="174">
        <v>321</v>
      </c>
      <c r="B379" s="175"/>
      <c r="C379" s="166"/>
      <c r="D379" s="166" t="s">
        <v>160</v>
      </c>
      <c r="E379" s="320">
        <f>SUM(E380+E381)</f>
        <v>430.78</v>
      </c>
      <c r="F379" s="320">
        <v>460</v>
      </c>
      <c r="G379" s="320">
        <f t="shared" ref="G379:H379" si="111">SUM(G380+G381)</f>
        <v>0</v>
      </c>
      <c r="H379" s="320">
        <f t="shared" si="111"/>
        <v>460</v>
      </c>
      <c r="I379" s="276">
        <f t="shared" si="91"/>
        <v>106.78304470959654</v>
      </c>
      <c r="J379" s="348">
        <f t="shared" si="99"/>
        <v>100</v>
      </c>
    </row>
    <row r="380" spans="1:12" x14ac:dyDescent="0.25">
      <c r="A380" s="271">
        <v>3211</v>
      </c>
      <c r="B380" s="258"/>
      <c r="C380" s="259"/>
      <c r="D380" s="246" t="s">
        <v>161</v>
      </c>
      <c r="E380" s="322"/>
      <c r="F380" s="322"/>
      <c r="G380" s="335"/>
      <c r="H380" s="322"/>
      <c r="I380" s="76" t="e">
        <f t="shared" si="91"/>
        <v>#DIV/0!</v>
      </c>
      <c r="J380" s="348" t="e">
        <f t="shared" si="99"/>
        <v>#DIV/0!</v>
      </c>
    </row>
    <row r="381" spans="1:12" ht="25.5" x14ac:dyDescent="0.25">
      <c r="A381" s="176">
        <v>3212</v>
      </c>
      <c r="B381" s="88"/>
      <c r="C381" s="167"/>
      <c r="D381" s="167" t="s">
        <v>212</v>
      </c>
      <c r="E381" s="322">
        <v>430.78</v>
      </c>
      <c r="F381" s="322"/>
      <c r="G381" s="322"/>
      <c r="H381" s="322">
        <v>460</v>
      </c>
      <c r="I381" s="76">
        <f t="shared" si="91"/>
        <v>106.78304470959654</v>
      </c>
      <c r="J381" s="348" t="e">
        <f t="shared" si="99"/>
        <v>#DIV/0!</v>
      </c>
    </row>
    <row r="382" spans="1:12" x14ac:dyDescent="0.25">
      <c r="A382" s="263">
        <v>323</v>
      </c>
      <c r="B382" s="264"/>
      <c r="C382" s="265"/>
      <c r="D382" s="262" t="s">
        <v>247</v>
      </c>
      <c r="E382" s="320">
        <f>SUM(E383)</f>
        <v>0</v>
      </c>
      <c r="F382" s="320">
        <f t="shared" ref="F382:H382" si="112">SUM(F383)</f>
        <v>0</v>
      </c>
      <c r="G382" s="320">
        <f t="shared" si="112"/>
        <v>0</v>
      </c>
      <c r="H382" s="320">
        <f t="shared" si="112"/>
        <v>0</v>
      </c>
      <c r="I382" s="276" t="e">
        <f t="shared" si="91"/>
        <v>#DIV/0!</v>
      </c>
      <c r="J382" s="348" t="e">
        <f t="shared" si="99"/>
        <v>#DIV/0!</v>
      </c>
    </row>
    <row r="383" spans="1:12" x14ac:dyDescent="0.25">
      <c r="A383" s="257">
        <v>3234</v>
      </c>
      <c r="B383" s="258"/>
      <c r="C383" s="259"/>
      <c r="D383" s="246" t="s">
        <v>248</v>
      </c>
      <c r="E383" s="322"/>
      <c r="F383" s="322"/>
      <c r="G383" s="335"/>
      <c r="H383" s="322"/>
      <c r="I383" s="76" t="e">
        <f t="shared" si="91"/>
        <v>#DIV/0!</v>
      </c>
      <c r="J383" s="348" t="e">
        <f t="shared" si="99"/>
        <v>#DIV/0!</v>
      </c>
    </row>
    <row r="384" spans="1:12" ht="14.45" customHeight="1" x14ac:dyDescent="0.25">
      <c r="A384" s="540" t="s">
        <v>293</v>
      </c>
      <c r="B384" s="541"/>
      <c r="C384" s="542"/>
      <c r="D384" s="45" t="s">
        <v>114</v>
      </c>
      <c r="E384" s="303">
        <f>SUM(E385+E390)</f>
        <v>361.93</v>
      </c>
      <c r="F384" s="303">
        <f t="shared" ref="F384:H384" si="113">SUM(F385+F390)</f>
        <v>1877</v>
      </c>
      <c r="G384" s="303">
        <f t="shared" si="113"/>
        <v>0</v>
      </c>
      <c r="H384" s="303">
        <f t="shared" si="113"/>
        <v>1876.8000000000002</v>
      </c>
      <c r="I384" s="275">
        <f t="shared" si="91"/>
        <v>518.5533114138093</v>
      </c>
      <c r="J384" s="350">
        <f t="shared" si="99"/>
        <v>99.989344698987765</v>
      </c>
      <c r="L384" s="87"/>
    </row>
    <row r="385" spans="1:10" ht="14.45" customHeight="1" x14ac:dyDescent="0.25">
      <c r="A385" s="517" t="s">
        <v>110</v>
      </c>
      <c r="B385" s="518"/>
      <c r="C385" s="519"/>
      <c r="D385" s="361" t="s">
        <v>115</v>
      </c>
      <c r="E385" s="366">
        <f>SUM(E386)</f>
        <v>17.25</v>
      </c>
      <c r="F385" s="366">
        <f t="shared" ref="F385:H388" si="114">SUM(F386)</f>
        <v>269</v>
      </c>
      <c r="G385" s="366">
        <f t="shared" si="114"/>
        <v>0</v>
      </c>
      <c r="H385" s="366">
        <f t="shared" si="114"/>
        <v>268.63</v>
      </c>
      <c r="I385" s="160">
        <f t="shared" si="91"/>
        <v>1557.2753623188407</v>
      </c>
      <c r="J385" s="342">
        <f t="shared" si="99"/>
        <v>99.862453531598518</v>
      </c>
    </row>
    <row r="386" spans="1:10" x14ac:dyDescent="0.25">
      <c r="A386" s="523">
        <v>3</v>
      </c>
      <c r="B386" s="524"/>
      <c r="C386" s="525"/>
      <c r="D386" s="243" t="s">
        <v>6</v>
      </c>
      <c r="E386" s="336">
        <f>SUM(E387)</f>
        <v>17.25</v>
      </c>
      <c r="F386" s="336">
        <f t="shared" si="114"/>
        <v>269</v>
      </c>
      <c r="G386" s="336">
        <f t="shared" si="114"/>
        <v>0</v>
      </c>
      <c r="H386" s="336">
        <f t="shared" si="114"/>
        <v>268.63</v>
      </c>
      <c r="I386" s="273">
        <f t="shared" si="91"/>
        <v>1557.2753623188407</v>
      </c>
      <c r="J386" s="369">
        <f t="shared" si="99"/>
        <v>99.862453531598518</v>
      </c>
    </row>
    <row r="387" spans="1:10" x14ac:dyDescent="0.25">
      <c r="A387" s="526">
        <v>32</v>
      </c>
      <c r="B387" s="527"/>
      <c r="C387" s="528"/>
      <c r="D387" s="239" t="s">
        <v>15</v>
      </c>
      <c r="E387" s="337">
        <f>SUM(E388)</f>
        <v>17.25</v>
      </c>
      <c r="F387" s="337">
        <f t="shared" si="114"/>
        <v>269</v>
      </c>
      <c r="G387" s="337">
        <f t="shared" si="114"/>
        <v>0</v>
      </c>
      <c r="H387" s="337">
        <f t="shared" si="114"/>
        <v>268.63</v>
      </c>
      <c r="I387" s="272">
        <f t="shared" si="91"/>
        <v>1557.2753623188407</v>
      </c>
      <c r="J387" s="368">
        <f t="shared" si="99"/>
        <v>99.862453531598518</v>
      </c>
    </row>
    <row r="388" spans="1:10" s="82" customFormat="1" x14ac:dyDescent="0.25">
      <c r="A388" s="224">
        <v>322</v>
      </c>
      <c r="B388" s="225"/>
      <c r="C388" s="226"/>
      <c r="D388" s="55" t="s">
        <v>164</v>
      </c>
      <c r="E388" s="338">
        <f>SUM(E389)</f>
        <v>17.25</v>
      </c>
      <c r="F388" s="338">
        <v>269</v>
      </c>
      <c r="G388" s="338">
        <f t="shared" si="114"/>
        <v>0</v>
      </c>
      <c r="H388" s="338">
        <f t="shared" si="114"/>
        <v>268.63</v>
      </c>
      <c r="I388" s="276">
        <f t="shared" si="91"/>
        <v>1557.2753623188407</v>
      </c>
      <c r="J388" s="348">
        <f t="shared" si="99"/>
        <v>99.862453531598518</v>
      </c>
    </row>
    <row r="389" spans="1:10" s="87" customFormat="1" x14ac:dyDescent="0.25">
      <c r="A389" s="227">
        <v>3222</v>
      </c>
      <c r="B389" s="228"/>
      <c r="C389" s="229"/>
      <c r="D389" s="38" t="s">
        <v>166</v>
      </c>
      <c r="E389" s="335">
        <v>17.25</v>
      </c>
      <c r="F389" s="335"/>
      <c r="G389" s="335"/>
      <c r="H389" s="322">
        <v>268.63</v>
      </c>
      <c r="I389" s="76">
        <f t="shared" si="91"/>
        <v>1557.2753623188407</v>
      </c>
      <c r="J389" s="348" t="e">
        <f t="shared" si="99"/>
        <v>#DIV/0!</v>
      </c>
    </row>
    <row r="390" spans="1:10" ht="14.45" customHeight="1" x14ac:dyDescent="0.25">
      <c r="A390" s="517" t="s">
        <v>66</v>
      </c>
      <c r="B390" s="518"/>
      <c r="C390" s="519"/>
      <c r="D390" s="361" t="s">
        <v>116</v>
      </c>
      <c r="E390" s="366">
        <f>SUM(E391)</f>
        <v>344.68</v>
      </c>
      <c r="F390" s="366">
        <f t="shared" ref="F390:H391" si="115">SUM(F391)</f>
        <v>1608</v>
      </c>
      <c r="G390" s="366">
        <f t="shared" si="115"/>
        <v>0</v>
      </c>
      <c r="H390" s="366">
        <f t="shared" si="115"/>
        <v>1608.17</v>
      </c>
      <c r="I390" s="160">
        <f t="shared" si="91"/>
        <v>466.56899152837417</v>
      </c>
      <c r="J390" s="342">
        <f t="shared" si="99"/>
        <v>100.01057213930349</v>
      </c>
    </row>
    <row r="391" spans="1:10" x14ac:dyDescent="0.25">
      <c r="A391" s="523">
        <v>3</v>
      </c>
      <c r="B391" s="524"/>
      <c r="C391" s="525"/>
      <c r="D391" s="243" t="s">
        <v>6</v>
      </c>
      <c r="E391" s="336">
        <f>SUM(E392)</f>
        <v>344.68</v>
      </c>
      <c r="F391" s="336">
        <f t="shared" si="115"/>
        <v>1608</v>
      </c>
      <c r="G391" s="336">
        <f t="shared" si="115"/>
        <v>0</v>
      </c>
      <c r="H391" s="336">
        <f t="shared" si="115"/>
        <v>1608.17</v>
      </c>
      <c r="I391" s="273">
        <f t="shared" si="91"/>
        <v>466.56899152837417</v>
      </c>
      <c r="J391" s="369">
        <f t="shared" si="99"/>
        <v>100.01057213930349</v>
      </c>
    </row>
    <row r="392" spans="1:10" x14ac:dyDescent="0.25">
      <c r="A392" s="526">
        <v>32</v>
      </c>
      <c r="B392" s="527"/>
      <c r="C392" s="528"/>
      <c r="D392" s="239" t="s">
        <v>15</v>
      </c>
      <c r="E392" s="337">
        <f>SUM(E393)</f>
        <v>344.68</v>
      </c>
      <c r="F392" s="337">
        <f t="shared" ref="F392:H393" si="116">SUM(F393)</f>
        <v>1608</v>
      </c>
      <c r="G392" s="337">
        <f t="shared" si="116"/>
        <v>0</v>
      </c>
      <c r="H392" s="337">
        <f t="shared" si="116"/>
        <v>1608.17</v>
      </c>
      <c r="I392" s="272">
        <f t="shared" si="91"/>
        <v>466.56899152837417</v>
      </c>
      <c r="J392" s="368">
        <f t="shared" si="99"/>
        <v>100.01057213930349</v>
      </c>
    </row>
    <row r="393" spans="1:10" x14ac:dyDescent="0.25">
      <c r="A393" s="224">
        <v>322</v>
      </c>
      <c r="B393" s="225"/>
      <c r="C393" s="226"/>
      <c r="D393" s="55" t="s">
        <v>164</v>
      </c>
      <c r="E393" s="338">
        <f>SUM(E394)</f>
        <v>344.68</v>
      </c>
      <c r="F393" s="338">
        <v>1608</v>
      </c>
      <c r="G393" s="338">
        <f t="shared" si="116"/>
        <v>0</v>
      </c>
      <c r="H393" s="338">
        <f t="shared" si="116"/>
        <v>1608.17</v>
      </c>
      <c r="I393" s="276">
        <f t="shared" si="91"/>
        <v>466.56899152837417</v>
      </c>
      <c r="J393" s="348">
        <f t="shared" si="99"/>
        <v>100.01057213930349</v>
      </c>
    </row>
    <row r="394" spans="1:10" ht="14.45" customHeight="1" x14ac:dyDescent="0.25">
      <c r="A394" s="224">
        <v>3222</v>
      </c>
      <c r="B394" s="225"/>
      <c r="C394" s="226"/>
      <c r="D394" s="55" t="s">
        <v>166</v>
      </c>
      <c r="E394" s="338">
        <v>344.68</v>
      </c>
      <c r="F394" s="338"/>
      <c r="G394" s="338"/>
      <c r="H394" s="338">
        <v>1608.17</v>
      </c>
      <c r="I394" s="276">
        <f t="shared" si="91"/>
        <v>466.56899152837417</v>
      </c>
      <c r="J394" s="348" t="e">
        <f t="shared" si="99"/>
        <v>#DIV/0!</v>
      </c>
    </row>
    <row r="395" spans="1:10" x14ac:dyDescent="0.25">
      <c r="A395" s="517" t="s">
        <v>257</v>
      </c>
      <c r="B395" s="518"/>
      <c r="C395" s="519"/>
      <c r="D395" s="367" t="s">
        <v>94</v>
      </c>
      <c r="E395" s="366">
        <f>SUM(E396)</f>
        <v>68.64</v>
      </c>
      <c r="F395" s="366">
        <f t="shared" ref="F395:H395" si="117">SUM(F396)</f>
        <v>90</v>
      </c>
      <c r="G395" s="366">
        <f t="shared" si="117"/>
        <v>0</v>
      </c>
      <c r="H395" s="366">
        <f t="shared" si="117"/>
        <v>79.14</v>
      </c>
      <c r="I395" s="160">
        <f t="shared" si="91"/>
        <v>115.29720279720279</v>
      </c>
      <c r="J395" s="342">
        <f t="shared" si="99"/>
        <v>87.933333333333337</v>
      </c>
    </row>
    <row r="396" spans="1:10" x14ac:dyDescent="0.25">
      <c r="A396" s="240">
        <v>3</v>
      </c>
      <c r="B396" s="241"/>
      <c r="C396" s="242"/>
      <c r="D396" s="243" t="s">
        <v>164</v>
      </c>
      <c r="E396" s="336">
        <f>SUM(E397)</f>
        <v>68.64</v>
      </c>
      <c r="F396" s="336">
        <f>SUM(F397)</f>
        <v>90</v>
      </c>
      <c r="G396" s="336">
        <f>SUM(G397)</f>
        <v>0</v>
      </c>
      <c r="H396" s="336">
        <f>SUM(H397)</f>
        <v>79.14</v>
      </c>
      <c r="I396" s="273">
        <f t="shared" si="91"/>
        <v>115.29720279720279</v>
      </c>
      <c r="J396" s="369">
        <f t="shared" si="99"/>
        <v>87.933333333333337</v>
      </c>
    </row>
    <row r="397" spans="1:10" x14ac:dyDescent="0.25">
      <c r="A397" s="253">
        <v>32</v>
      </c>
      <c r="B397" s="254"/>
      <c r="C397" s="255"/>
      <c r="D397" s="239" t="s">
        <v>6</v>
      </c>
      <c r="E397" s="337">
        <f>SUM(E399)</f>
        <v>68.64</v>
      </c>
      <c r="F397" s="337">
        <f>SUM(F398)</f>
        <v>90</v>
      </c>
      <c r="G397" s="337"/>
      <c r="H397" s="329">
        <f>SUM(H398)</f>
        <v>79.14</v>
      </c>
      <c r="I397" s="272">
        <f t="shared" si="91"/>
        <v>115.29720279720279</v>
      </c>
      <c r="J397" s="368">
        <f t="shared" si="99"/>
        <v>87.933333333333337</v>
      </c>
    </row>
    <row r="398" spans="1:10" x14ac:dyDescent="0.25">
      <c r="A398" s="224">
        <v>322</v>
      </c>
      <c r="B398" s="225"/>
      <c r="C398" s="226"/>
      <c r="D398" s="262" t="s">
        <v>164</v>
      </c>
      <c r="E398" s="338">
        <f>SUM(E406)</f>
        <v>0</v>
      </c>
      <c r="F398" s="338">
        <v>90</v>
      </c>
      <c r="G398" s="338">
        <f>SUM(G406)</f>
        <v>0</v>
      </c>
      <c r="H398" s="320">
        <f>SUM(H399)</f>
        <v>79.14</v>
      </c>
      <c r="I398" s="276" t="e">
        <f t="shared" si="91"/>
        <v>#DIV/0!</v>
      </c>
      <c r="J398" s="348">
        <f t="shared" si="99"/>
        <v>87.933333333333337</v>
      </c>
    </row>
    <row r="399" spans="1:10" x14ac:dyDescent="0.25">
      <c r="A399" s="227">
        <v>3224</v>
      </c>
      <c r="B399" s="228"/>
      <c r="C399" s="229"/>
      <c r="D399" s="246" t="s">
        <v>259</v>
      </c>
      <c r="E399" s="335">
        <v>68.64</v>
      </c>
      <c r="F399" s="335"/>
      <c r="G399" s="335"/>
      <c r="H399" s="322">
        <v>79.14</v>
      </c>
      <c r="I399" s="76">
        <f t="shared" ref="I399" si="118">SUM(H399/E399*100)</f>
        <v>115.29720279720279</v>
      </c>
      <c r="J399" s="348" t="e">
        <f t="shared" ref="J399" si="119">SUM(H399/F399*100)</f>
        <v>#DIV/0!</v>
      </c>
    </row>
    <row r="400" spans="1:10" ht="15" customHeight="1" x14ac:dyDescent="0.25">
      <c r="A400" s="517" t="s">
        <v>110</v>
      </c>
      <c r="B400" s="518"/>
      <c r="C400" s="519"/>
      <c r="D400" s="447" t="s">
        <v>289</v>
      </c>
      <c r="E400" s="448"/>
      <c r="F400" s="448">
        <f>SUM(F401)</f>
        <v>9000</v>
      </c>
      <c r="G400" s="448"/>
      <c r="H400" s="449">
        <f>SUM(H401)</f>
        <v>9000</v>
      </c>
      <c r="I400" s="274"/>
      <c r="J400" s="349"/>
    </row>
    <row r="401" spans="1:12" x14ac:dyDescent="0.25">
      <c r="A401" s="227">
        <v>3</v>
      </c>
      <c r="B401" s="228"/>
      <c r="C401" s="229"/>
      <c r="D401" s="246" t="s">
        <v>290</v>
      </c>
      <c r="E401" s="335"/>
      <c r="F401" s="335">
        <f>SUM(F402+F403+F404)</f>
        <v>9000</v>
      </c>
      <c r="G401" s="335"/>
      <c r="H401" s="322">
        <f>SUM(H402+H403+H404)</f>
        <v>9000</v>
      </c>
      <c r="I401" s="76"/>
      <c r="J401" s="348">
        <f t="shared" ref="J401" si="120">SUM(H401/F401*100)</f>
        <v>100</v>
      </c>
    </row>
    <row r="402" spans="1:12" x14ac:dyDescent="0.25">
      <c r="A402" s="227">
        <v>311</v>
      </c>
      <c r="B402" s="228"/>
      <c r="C402" s="229"/>
      <c r="D402" s="246" t="s">
        <v>210</v>
      </c>
      <c r="E402" s="335"/>
      <c r="F402" s="335">
        <v>8000</v>
      </c>
      <c r="G402" s="335"/>
      <c r="H402" s="322">
        <v>8000</v>
      </c>
      <c r="I402" s="76"/>
      <c r="J402" s="348"/>
    </row>
    <row r="403" spans="1:12" x14ac:dyDescent="0.25">
      <c r="A403" s="227">
        <v>313</v>
      </c>
      <c r="B403" s="228"/>
      <c r="C403" s="229"/>
      <c r="D403" s="246" t="s">
        <v>157</v>
      </c>
      <c r="E403" s="335"/>
      <c r="F403" s="335">
        <v>800</v>
      </c>
      <c r="G403" s="335"/>
      <c r="H403" s="322">
        <v>800</v>
      </c>
      <c r="I403" s="76"/>
      <c r="J403" s="348"/>
    </row>
    <row r="404" spans="1:12" x14ac:dyDescent="0.25">
      <c r="A404" s="227">
        <v>321</v>
      </c>
      <c r="B404" s="228"/>
      <c r="C404" s="229"/>
      <c r="D404" s="246" t="s">
        <v>160</v>
      </c>
      <c r="E404" s="335"/>
      <c r="F404" s="335">
        <v>200</v>
      </c>
      <c r="G404" s="335"/>
      <c r="H404" s="322">
        <v>200</v>
      </c>
      <c r="I404" s="76"/>
      <c r="J404" s="348"/>
    </row>
    <row r="405" spans="1:12" x14ac:dyDescent="0.25">
      <c r="A405" s="227"/>
      <c r="B405" s="228"/>
      <c r="C405" s="229"/>
      <c r="D405" s="246"/>
      <c r="E405" s="335"/>
      <c r="F405" s="335"/>
      <c r="G405" s="335"/>
      <c r="H405" s="322"/>
      <c r="I405" s="76"/>
      <c r="J405" s="348"/>
    </row>
    <row r="406" spans="1:12" x14ac:dyDescent="0.25">
      <c r="A406" s="441"/>
      <c r="B406" s="441"/>
      <c r="C406" s="441"/>
      <c r="D406" s="246"/>
      <c r="E406" s="335"/>
      <c r="F406" s="335"/>
      <c r="G406" s="335"/>
      <c r="H406" s="322"/>
      <c r="I406" s="76"/>
      <c r="J406" s="348" t="e">
        <f t="shared" si="99"/>
        <v>#DIV/0!</v>
      </c>
    </row>
    <row r="407" spans="1:12" x14ac:dyDescent="0.25">
      <c r="D407" s="442"/>
      <c r="E407" s="443"/>
      <c r="F407" s="443"/>
      <c r="G407" s="443"/>
      <c r="H407" s="444"/>
      <c r="I407" s="445"/>
      <c r="J407" s="446"/>
    </row>
    <row r="408" spans="1:12" x14ac:dyDescent="0.25">
      <c r="E408" s="334"/>
      <c r="F408" s="334"/>
      <c r="G408" s="334"/>
      <c r="H408" s="334"/>
      <c r="L408" s="82"/>
    </row>
    <row r="409" spans="1:12" x14ac:dyDescent="0.25">
      <c r="E409" s="334"/>
      <c r="F409" s="334"/>
      <c r="G409" s="334"/>
      <c r="H409" s="334"/>
    </row>
    <row r="410" spans="1:12" x14ac:dyDescent="0.25">
      <c r="E410" s="334"/>
      <c r="F410" s="334"/>
      <c r="G410" s="334"/>
      <c r="H410" s="334"/>
    </row>
    <row r="411" spans="1:12" x14ac:dyDescent="0.25">
      <c r="E411" s="334"/>
      <c r="F411" s="334"/>
      <c r="G411" s="334"/>
      <c r="H411" s="334"/>
    </row>
  </sheetData>
  <mergeCells count="93">
    <mergeCell ref="A400:C400"/>
    <mergeCell ref="A395:C395"/>
    <mergeCell ref="A384:C384"/>
    <mergeCell ref="A364:C364"/>
    <mergeCell ref="A366:C366"/>
    <mergeCell ref="A369:C369"/>
    <mergeCell ref="A365:C365"/>
    <mergeCell ref="A392:C392"/>
    <mergeCell ref="A385:C385"/>
    <mergeCell ref="A386:C386"/>
    <mergeCell ref="A387:C387"/>
    <mergeCell ref="A390:C390"/>
    <mergeCell ref="A391:C391"/>
    <mergeCell ref="A350:C350"/>
    <mergeCell ref="A352:C352"/>
    <mergeCell ref="A353:C353"/>
    <mergeCell ref="A356:C356"/>
    <mergeCell ref="A357:C357"/>
    <mergeCell ref="A344:C344"/>
    <mergeCell ref="A345:C345"/>
    <mergeCell ref="A346:C346"/>
    <mergeCell ref="A347:C347"/>
    <mergeCell ref="A330:C330"/>
    <mergeCell ref="A341:C341"/>
    <mergeCell ref="A342:C342"/>
    <mergeCell ref="A262:C262"/>
    <mergeCell ref="A284:C284"/>
    <mergeCell ref="A285:C285"/>
    <mergeCell ref="A267:C267"/>
    <mergeCell ref="A280:C280"/>
    <mergeCell ref="A281:C281"/>
    <mergeCell ref="A238:C238"/>
    <mergeCell ref="A239:C239"/>
    <mergeCell ref="A240:C240"/>
    <mergeCell ref="A248:C248"/>
    <mergeCell ref="A261:C261"/>
    <mergeCell ref="A227:C227"/>
    <mergeCell ref="A228:C228"/>
    <mergeCell ref="A229:C229"/>
    <mergeCell ref="A235:C235"/>
    <mergeCell ref="A237:C237"/>
    <mergeCell ref="A218:C218"/>
    <mergeCell ref="A219:C219"/>
    <mergeCell ref="A220:C220"/>
    <mergeCell ref="A223:C223"/>
    <mergeCell ref="A224:C224"/>
    <mergeCell ref="A203:C203"/>
    <mergeCell ref="A211:C211"/>
    <mergeCell ref="A212:C212"/>
    <mergeCell ref="A217:C217"/>
    <mergeCell ref="A184:C184"/>
    <mergeCell ref="A194:C194"/>
    <mergeCell ref="A200:C200"/>
    <mergeCell ref="A193:C193"/>
    <mergeCell ref="A195:C195"/>
    <mergeCell ref="A197:C197"/>
    <mergeCell ref="A201:C201"/>
    <mergeCell ref="A202:C202"/>
    <mergeCell ref="A185:C185"/>
    <mergeCell ref="A186:C186"/>
    <mergeCell ref="A190:C190"/>
    <mergeCell ref="A191:C191"/>
    <mergeCell ref="A177:C177"/>
    <mergeCell ref="A178:C178"/>
    <mergeCell ref="A179:C179"/>
    <mergeCell ref="A183:C183"/>
    <mergeCell ref="A131:C131"/>
    <mergeCell ref="A153:C153"/>
    <mergeCell ref="A154:C154"/>
    <mergeCell ref="A157:C157"/>
    <mergeCell ref="A159:C159"/>
    <mergeCell ref="A171:C171"/>
    <mergeCell ref="A172:C172"/>
    <mergeCell ref="A10:C10"/>
    <mergeCell ref="A11:C11"/>
    <mergeCell ref="A5:I5"/>
    <mergeCell ref="A7:C7"/>
    <mergeCell ref="A1:K1"/>
    <mergeCell ref="A12:C12"/>
    <mergeCell ref="A13:C13"/>
    <mergeCell ref="A21:C21"/>
    <mergeCell ref="A14:C14"/>
    <mergeCell ref="A52:C52"/>
    <mergeCell ref="A48:C48"/>
    <mergeCell ref="A49:C49"/>
    <mergeCell ref="A50:C50"/>
    <mergeCell ref="A51:C51"/>
    <mergeCell ref="A85:C85"/>
    <mergeCell ref="A86:C86"/>
    <mergeCell ref="A87:C87"/>
    <mergeCell ref="A121:C121"/>
    <mergeCell ref="A122:C122"/>
    <mergeCell ref="A120:C12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8E71-6C9B-4AD6-82F5-934ABFD006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2025-03-26T08:19:51Z</cp:lastPrinted>
  <dcterms:created xsi:type="dcterms:W3CDTF">2022-08-12T12:51:27Z</dcterms:created>
  <dcterms:modified xsi:type="dcterms:W3CDTF">2025-04-17T07:30:07Z</dcterms:modified>
</cp:coreProperties>
</file>