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F:\STATUT, opći akti, školski odbor\Statut ,opći akti,zapisnici školskog odbora,pozivi\POZIVI NA SJEDNICE ŠKOLSKOG ODBORA 2026\2026 novi ŠO\"/>
    </mc:Choice>
  </mc:AlternateContent>
  <xr:revisionPtr revIDLastSave="0" documentId="8_{95B70AA8-F7E1-40E5-91D8-1E6F6DC363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1" sheetId="11" r:id="rId8"/>
    <sheet name="List2" sheetId="2" r:id="rId9"/>
    <sheet name="List3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9" i="7" l="1"/>
  <c r="H162" i="7"/>
  <c r="E419" i="7" l="1"/>
  <c r="E418" i="7" s="1"/>
  <c r="E327" i="7"/>
  <c r="C39" i="8"/>
  <c r="G16" i="3"/>
  <c r="E112" i="7" l="1"/>
  <c r="H138" i="7" l="1"/>
  <c r="E144" i="7"/>
  <c r="F166" i="7" l="1"/>
  <c r="H261" i="7" l="1"/>
  <c r="G261" i="7"/>
  <c r="E261" i="7"/>
  <c r="H156" i="7"/>
  <c r="G156" i="7"/>
  <c r="F156" i="7"/>
  <c r="E156" i="7"/>
  <c r="G138" i="7"/>
  <c r="F138" i="7"/>
  <c r="E138" i="7"/>
  <c r="H35" i="7"/>
  <c r="H34" i="7" s="1"/>
  <c r="F34" i="7"/>
  <c r="H22" i="7"/>
  <c r="H21" i="7" s="1"/>
  <c r="G22" i="7"/>
  <c r="G21" i="7" s="1"/>
  <c r="F21" i="7"/>
  <c r="E22" i="7"/>
  <c r="E21" i="7" s="1"/>
  <c r="G162" i="7" l="1"/>
  <c r="F162" i="7"/>
  <c r="E162" i="7"/>
  <c r="H354" i="7"/>
  <c r="G354" i="7"/>
  <c r="E354" i="7"/>
  <c r="F354" i="7"/>
  <c r="H357" i="7"/>
  <c r="G357" i="7"/>
  <c r="E357" i="7"/>
  <c r="H228" i="7"/>
  <c r="H227" i="7" s="1"/>
  <c r="G228" i="7"/>
  <c r="G227" i="7" s="1"/>
  <c r="F227" i="7"/>
  <c r="E228" i="7"/>
  <c r="G230" i="7"/>
  <c r="H230" i="7"/>
  <c r="F230" i="7"/>
  <c r="E230" i="7"/>
  <c r="H180" i="7"/>
  <c r="G180" i="7"/>
  <c r="E180" i="7"/>
  <c r="E151" i="7" l="1"/>
  <c r="H333" i="7" l="1"/>
  <c r="E43" i="8" l="1"/>
  <c r="H19" i="7" l="1"/>
  <c r="J329" i="7" l="1"/>
  <c r="H416" i="7"/>
  <c r="H419" i="7" l="1"/>
  <c r="H418" i="7" s="1"/>
  <c r="F419" i="7" l="1"/>
  <c r="J419" i="7" s="1"/>
  <c r="E415" i="7"/>
  <c r="J424" i="7"/>
  <c r="J417" i="7"/>
  <c r="I417" i="7"/>
  <c r="F418" i="7" l="1"/>
  <c r="F133" i="7"/>
  <c r="F40" i="7"/>
  <c r="F39" i="7" s="1"/>
  <c r="F165" i="7" l="1"/>
  <c r="F161" i="7" s="1"/>
  <c r="J49" i="7" l="1"/>
  <c r="J46" i="7"/>
  <c r="J44" i="7"/>
  <c r="J42" i="7"/>
  <c r="I49" i="7"/>
  <c r="I46" i="7"/>
  <c r="I44" i="7"/>
  <c r="I42" i="7"/>
  <c r="H48" i="7" l="1"/>
  <c r="G48" i="7"/>
  <c r="G47" i="7" s="1"/>
  <c r="E48" i="7"/>
  <c r="E47" i="7" s="1"/>
  <c r="E35" i="7"/>
  <c r="E34" i="7" s="1"/>
  <c r="H45" i="7"/>
  <c r="G45" i="7"/>
  <c r="E45" i="7"/>
  <c r="H43" i="7"/>
  <c r="G43" i="7"/>
  <c r="E43" i="7"/>
  <c r="H41" i="7"/>
  <c r="G41" i="7"/>
  <c r="E41" i="7"/>
  <c r="G40" i="7" l="1"/>
  <c r="I41" i="7"/>
  <c r="H47" i="7"/>
  <c r="I47" i="7" s="1"/>
  <c r="I48" i="7"/>
  <c r="J45" i="7"/>
  <c r="I45" i="7"/>
  <c r="J43" i="7"/>
  <c r="I43" i="7"/>
  <c r="J41" i="7"/>
  <c r="F47" i="7"/>
  <c r="J48" i="7"/>
  <c r="H40" i="7"/>
  <c r="G39" i="7"/>
  <c r="G38" i="7" s="1"/>
  <c r="E40" i="7"/>
  <c r="E39" i="7" s="1"/>
  <c r="E38" i="7" s="1"/>
  <c r="J47" i="7" l="1"/>
  <c r="H39" i="7"/>
  <c r="I40" i="7"/>
  <c r="J40" i="7"/>
  <c r="F89" i="7"/>
  <c r="F216" i="7"/>
  <c r="F215" i="7" s="1"/>
  <c r="F214" i="7" s="1"/>
  <c r="H38" i="7" l="1"/>
  <c r="I38" i="7" s="1"/>
  <c r="I39" i="7"/>
  <c r="F38" i="7"/>
  <c r="J39" i="7"/>
  <c r="H151" i="7"/>
  <c r="H134" i="7"/>
  <c r="J38" i="7" l="1"/>
  <c r="H338" i="7"/>
  <c r="G338" i="7"/>
  <c r="F338" i="7"/>
  <c r="E338" i="7"/>
  <c r="H327" i="7"/>
  <c r="E256" i="7"/>
  <c r="H256" i="7"/>
  <c r="H144" i="7" l="1"/>
  <c r="J147" i="7"/>
  <c r="I146" i="7"/>
  <c r="J146" i="7"/>
  <c r="F203" i="7" l="1"/>
  <c r="E311" i="7" l="1"/>
  <c r="E336" i="7"/>
  <c r="F103" i="3" l="1"/>
  <c r="H311" i="7" l="1"/>
  <c r="J313" i="7"/>
  <c r="H341" i="7"/>
  <c r="K24" i="10" l="1"/>
  <c r="J24" i="10"/>
  <c r="G13" i="5" l="1"/>
  <c r="G14" i="5"/>
  <c r="G15" i="5"/>
  <c r="G33" i="8"/>
  <c r="G35" i="8"/>
  <c r="G37" i="8"/>
  <c r="G38" i="8"/>
  <c r="G40" i="8"/>
  <c r="G41" i="8"/>
  <c r="G42" i="8"/>
  <c r="G44" i="8"/>
  <c r="G45" i="8"/>
  <c r="G13" i="8"/>
  <c r="G15" i="8"/>
  <c r="G17" i="8"/>
  <c r="G18" i="8"/>
  <c r="G20" i="8"/>
  <c r="G21" i="8"/>
  <c r="G22" i="8"/>
  <c r="G24" i="8"/>
  <c r="G25" i="8"/>
  <c r="K114" i="3"/>
  <c r="J104" i="3"/>
  <c r="J105" i="3"/>
  <c r="J106" i="3"/>
  <c r="J107" i="3"/>
  <c r="J108" i="3"/>
  <c r="J109" i="3"/>
  <c r="J111" i="3"/>
  <c r="J114" i="3"/>
  <c r="K48" i="3"/>
  <c r="K49" i="3"/>
  <c r="K50" i="3"/>
  <c r="K52" i="3"/>
  <c r="K54" i="3"/>
  <c r="K55" i="3"/>
  <c r="K58" i="3"/>
  <c r="K59" i="3"/>
  <c r="K60" i="3"/>
  <c r="K61" i="3"/>
  <c r="K63" i="3"/>
  <c r="K64" i="3"/>
  <c r="K65" i="3"/>
  <c r="K66" i="3"/>
  <c r="K67" i="3"/>
  <c r="K68" i="3"/>
  <c r="K70" i="3"/>
  <c r="K71" i="3"/>
  <c r="K72" i="3"/>
  <c r="K73" i="3"/>
  <c r="K74" i="3"/>
  <c r="K75" i="3"/>
  <c r="K76" i="3"/>
  <c r="K77" i="3"/>
  <c r="K78" i="3"/>
  <c r="K80" i="3"/>
  <c r="K82" i="3"/>
  <c r="K83" i="3"/>
  <c r="K84" i="3"/>
  <c r="K85" i="3"/>
  <c r="K86" i="3"/>
  <c r="K87" i="3"/>
  <c r="K88" i="3"/>
  <c r="K91" i="3"/>
  <c r="K92" i="3"/>
  <c r="K93" i="3"/>
  <c r="K94" i="3"/>
  <c r="K97" i="3"/>
  <c r="K100" i="3"/>
  <c r="K104" i="3"/>
  <c r="K105" i="3"/>
  <c r="K106" i="3"/>
  <c r="K107" i="3"/>
  <c r="K108" i="3"/>
  <c r="K109" i="3"/>
  <c r="K111" i="3"/>
  <c r="K15" i="3"/>
  <c r="K17" i="3"/>
  <c r="K18" i="3"/>
  <c r="K21" i="3"/>
  <c r="K24" i="3"/>
  <c r="K27" i="3"/>
  <c r="K29" i="3"/>
  <c r="K30" i="3"/>
  <c r="K33" i="3"/>
  <c r="K34" i="3"/>
  <c r="K38" i="3"/>
  <c r="K39" i="3"/>
  <c r="K40" i="3"/>
  <c r="K41" i="3"/>
  <c r="K14" i="10"/>
  <c r="K13" i="10"/>
  <c r="K11" i="10"/>
  <c r="K10" i="10"/>
  <c r="E341" i="7" l="1"/>
  <c r="H336" i="7"/>
  <c r="H219" i="7" l="1"/>
  <c r="G219" i="7"/>
  <c r="E219" i="7"/>
  <c r="H217" i="7"/>
  <c r="G217" i="7"/>
  <c r="E217" i="7"/>
  <c r="J16" i="7" l="1"/>
  <c r="J18" i="7"/>
  <c r="J20" i="7"/>
  <c r="J24" i="7"/>
  <c r="J29" i="7"/>
  <c r="J31" i="7"/>
  <c r="J33" i="7"/>
  <c r="J56" i="7"/>
  <c r="J57" i="7"/>
  <c r="J58" i="7"/>
  <c r="J59" i="7"/>
  <c r="J61" i="7"/>
  <c r="J62" i="7"/>
  <c r="J63" i="7"/>
  <c r="J64" i="7"/>
  <c r="J65" i="7"/>
  <c r="J66" i="7"/>
  <c r="J68" i="7"/>
  <c r="J69" i="7"/>
  <c r="J70" i="7"/>
  <c r="J71" i="7"/>
  <c r="J72" i="7"/>
  <c r="J73" i="7"/>
  <c r="J74" i="7"/>
  <c r="J75" i="7"/>
  <c r="J76" i="7"/>
  <c r="J78" i="7"/>
  <c r="J79" i="7"/>
  <c r="J80" i="7"/>
  <c r="J81" i="7"/>
  <c r="J82" i="7"/>
  <c r="J85" i="7"/>
  <c r="J86" i="7"/>
  <c r="J91" i="7"/>
  <c r="J92" i="7"/>
  <c r="J93" i="7"/>
  <c r="J94" i="7"/>
  <c r="J96" i="7"/>
  <c r="J97" i="7"/>
  <c r="J98" i="7"/>
  <c r="J99" i="7"/>
  <c r="J100" i="7"/>
  <c r="J101" i="7"/>
  <c r="J103" i="7"/>
  <c r="J104" i="7"/>
  <c r="J105" i="7"/>
  <c r="J106" i="7"/>
  <c r="J107" i="7"/>
  <c r="J108" i="7"/>
  <c r="J109" i="7"/>
  <c r="J110" i="7"/>
  <c r="J111" i="7"/>
  <c r="J113" i="7"/>
  <c r="J114" i="7"/>
  <c r="J115" i="7"/>
  <c r="J116" i="7"/>
  <c r="J117" i="7"/>
  <c r="J120" i="7"/>
  <c r="J121" i="7"/>
  <c r="J126" i="7"/>
  <c r="J127" i="7"/>
  <c r="J128" i="7"/>
  <c r="J130" i="7"/>
  <c r="J132" i="7"/>
  <c r="J135" i="7"/>
  <c r="J136" i="7"/>
  <c r="J137" i="7"/>
  <c r="J145" i="7"/>
  <c r="J148" i="7"/>
  <c r="J150" i="7"/>
  <c r="J152" i="7"/>
  <c r="J153" i="7"/>
  <c r="J158" i="7"/>
  <c r="J167" i="7"/>
  <c r="J172" i="7"/>
  <c r="J173" i="7"/>
  <c r="J174" i="7"/>
  <c r="J176" i="7"/>
  <c r="J177" i="7"/>
  <c r="J179" i="7"/>
  <c r="J183" i="7"/>
  <c r="J187" i="7"/>
  <c r="J189" i="7"/>
  <c r="J195" i="7"/>
  <c r="J196" i="7"/>
  <c r="J202" i="7"/>
  <c r="J205" i="7"/>
  <c r="J212" i="7"/>
  <c r="J217" i="7"/>
  <c r="J220" i="7"/>
  <c r="J221" i="7"/>
  <c r="J223" i="7"/>
  <c r="J228" i="7"/>
  <c r="J231" i="7"/>
  <c r="J237" i="7"/>
  <c r="J241" i="7"/>
  <c r="J247" i="7"/>
  <c r="J251" i="7"/>
  <c r="J256" i="7"/>
  <c r="J257" i="7"/>
  <c r="J258" i="7"/>
  <c r="J263" i="7"/>
  <c r="J268" i="7"/>
  <c r="J270" i="7"/>
  <c r="J271" i="7"/>
  <c r="J273" i="7"/>
  <c r="J274" i="7"/>
  <c r="J276" i="7"/>
  <c r="J280" i="7"/>
  <c r="J281" i="7"/>
  <c r="J282" i="7"/>
  <c r="J287" i="7"/>
  <c r="J289" i="7"/>
  <c r="J290" i="7"/>
  <c r="J292" i="7"/>
  <c r="J293" i="7"/>
  <c r="J295" i="7"/>
  <c r="J299" i="7"/>
  <c r="J304" i="7"/>
  <c r="J305" i="7"/>
  <c r="J308" i="7"/>
  <c r="J309" i="7"/>
  <c r="J310" i="7"/>
  <c r="J312" i="7"/>
  <c r="J314" i="7"/>
  <c r="J315" i="7"/>
  <c r="J316" i="7"/>
  <c r="J317" i="7"/>
  <c r="J319" i="7"/>
  <c r="J320" i="7"/>
  <c r="J321" i="7"/>
  <c r="J322" i="7"/>
  <c r="J323" i="7"/>
  <c r="J324" i="7"/>
  <c r="J325" i="7"/>
  <c r="J326" i="7"/>
  <c r="J328" i="7"/>
  <c r="J330" i="7"/>
  <c r="J331" i="7"/>
  <c r="J334" i="7"/>
  <c r="J335" i="7"/>
  <c r="J337" i="7"/>
  <c r="J343" i="7"/>
  <c r="J345" i="7"/>
  <c r="J350" i="7"/>
  <c r="J352" i="7"/>
  <c r="J353" i="7"/>
  <c r="J358" i="7"/>
  <c r="J361" i="7"/>
  <c r="J367" i="7"/>
  <c r="J373" i="7"/>
  <c r="J379" i="7"/>
  <c r="J381" i="7"/>
  <c r="J386" i="7"/>
  <c r="J391" i="7"/>
  <c r="J393" i="7"/>
  <c r="J395" i="7"/>
  <c r="J398" i="7"/>
  <c r="J399" i="7"/>
  <c r="J401" i="7"/>
  <c r="J407" i="7"/>
  <c r="J412" i="7"/>
  <c r="E272" i="7"/>
  <c r="H272" i="7"/>
  <c r="J272" i="7" s="1"/>
  <c r="H211" i="7"/>
  <c r="J211" i="7" s="1"/>
  <c r="J144" i="7"/>
  <c r="H415" i="7"/>
  <c r="G416" i="7"/>
  <c r="H194" i="7"/>
  <c r="J194" i="7" s="1"/>
  <c r="G194" i="7"/>
  <c r="E194" i="7"/>
  <c r="J416" i="7" l="1"/>
  <c r="J23" i="7"/>
  <c r="H15" i="7"/>
  <c r="J15" i="7" s="1"/>
  <c r="F278" i="7"/>
  <c r="E281" i="7"/>
  <c r="E178" i="7"/>
  <c r="H178" i="7"/>
  <c r="G178" i="7"/>
  <c r="F178" i="7"/>
  <c r="F170" i="7" s="1"/>
  <c r="H182" i="7"/>
  <c r="G182" i="7"/>
  <c r="F182" i="7"/>
  <c r="E182" i="7"/>
  <c r="H245" i="7"/>
  <c r="F306" i="7"/>
  <c r="J178" i="7" l="1"/>
  <c r="J182" i="7"/>
  <c r="F124" i="7"/>
  <c r="F336" i="7"/>
  <c r="J336" i="7" s="1"/>
  <c r="F415" i="7"/>
  <c r="J415" i="7" s="1"/>
  <c r="H385" i="7"/>
  <c r="J385" i="7" s="1"/>
  <c r="G385" i="7"/>
  <c r="F384" i="7"/>
  <c r="E385" i="7"/>
  <c r="F375" i="7"/>
  <c r="G28" i="7"/>
  <c r="H28" i="7"/>
  <c r="J28" i="7" s="1"/>
  <c r="J19" i="7"/>
  <c r="H17" i="7"/>
  <c r="J17" i="7" s="1"/>
  <c r="F123" i="7" l="1"/>
  <c r="E416" i="7"/>
  <c r="I412" i="7"/>
  <c r="F414" i="7"/>
  <c r="F413" i="7" s="1"/>
  <c r="G414" i="7"/>
  <c r="G413" i="7" s="1"/>
  <c r="H414" i="7"/>
  <c r="H413" i="7" l="1"/>
  <c r="J413" i="7" s="1"/>
  <c r="J414" i="7"/>
  <c r="I416" i="7"/>
  <c r="E414" i="7"/>
  <c r="E413" i="7" s="1"/>
  <c r="I415" i="7"/>
  <c r="H411" i="7"/>
  <c r="J411" i="7" s="1"/>
  <c r="G411" i="7"/>
  <c r="E411" i="7"/>
  <c r="H344" i="7"/>
  <c r="G344" i="7"/>
  <c r="F344" i="7"/>
  <c r="E344" i="7"/>
  <c r="E340" i="7" s="1"/>
  <c r="J342" i="7"/>
  <c r="G342" i="7"/>
  <c r="G340" i="7" s="1"/>
  <c r="J333" i="7"/>
  <c r="G333" i="7"/>
  <c r="E333" i="7"/>
  <c r="I413" i="7" l="1"/>
  <c r="J344" i="7"/>
  <c r="H340" i="7"/>
  <c r="I414" i="7"/>
  <c r="F340" i="7"/>
  <c r="H318" i="7"/>
  <c r="E318" i="7"/>
  <c r="G332" i="7"/>
  <c r="H332" i="7"/>
  <c r="F332" i="7"/>
  <c r="E332" i="7"/>
  <c r="J327" i="7"/>
  <c r="G327" i="7"/>
  <c r="J311" i="7"/>
  <c r="G311" i="7"/>
  <c r="H307" i="7"/>
  <c r="J307" i="7" s="1"/>
  <c r="G307" i="7"/>
  <c r="E307" i="7"/>
  <c r="H303" i="7"/>
  <c r="G303" i="7"/>
  <c r="F303" i="7"/>
  <c r="E303" i="7"/>
  <c r="E149" i="7"/>
  <c r="J151" i="7"/>
  <c r="G155" i="7"/>
  <c r="E155" i="7"/>
  <c r="E306" i="7" l="1"/>
  <c r="E302" i="7" s="1"/>
  <c r="F302" i="7"/>
  <c r="F301" i="7" s="1"/>
  <c r="J340" i="7"/>
  <c r="J318" i="7"/>
  <c r="H306" i="7"/>
  <c r="H302" i="7" s="1"/>
  <c r="J303" i="7"/>
  <c r="J332" i="7"/>
  <c r="H155" i="7"/>
  <c r="J155" i="7" s="1"/>
  <c r="J156" i="7"/>
  <c r="G272" i="7"/>
  <c r="H275" i="7"/>
  <c r="J275" i="7" s="1"/>
  <c r="G275" i="7"/>
  <c r="E275" i="7"/>
  <c r="H294" i="7"/>
  <c r="G294" i="7"/>
  <c r="E294" i="7"/>
  <c r="H291" i="7"/>
  <c r="G291" i="7"/>
  <c r="F291" i="7"/>
  <c r="E291" i="7"/>
  <c r="H201" i="7"/>
  <c r="G201" i="7"/>
  <c r="G200" i="7" s="1"/>
  <c r="F201" i="7"/>
  <c r="F200" i="7" s="1"/>
  <c r="F199" i="7" s="1"/>
  <c r="E201" i="7"/>
  <c r="E200" i="7" s="1"/>
  <c r="J291" i="7" l="1"/>
  <c r="J294" i="7"/>
  <c r="H200" i="7"/>
  <c r="J200" i="7" s="1"/>
  <c r="J201" i="7"/>
  <c r="E227" i="7"/>
  <c r="H56" i="3" l="1"/>
  <c r="E23" i="8" l="1"/>
  <c r="D23" i="8" l="1"/>
  <c r="C43" i="8" l="1"/>
  <c r="B39" i="8" l="1"/>
  <c r="B43" i="8"/>
  <c r="F45" i="8"/>
  <c r="C23" i="8"/>
  <c r="G23" i="8" s="1"/>
  <c r="B23" i="8" l="1"/>
  <c r="F25" i="8"/>
  <c r="G56" i="3" l="1"/>
  <c r="I37" i="3" l="1"/>
  <c r="H37" i="3"/>
  <c r="G37" i="3"/>
  <c r="G35" i="3" l="1"/>
  <c r="K37" i="3"/>
  <c r="F410" i="7"/>
  <c r="F409" i="7" s="1"/>
  <c r="F408" i="7" s="1"/>
  <c r="G410" i="7"/>
  <c r="G409" i="7" s="1"/>
  <c r="G408" i="7" s="1"/>
  <c r="H410" i="7"/>
  <c r="F405" i="7"/>
  <c r="F404" i="7" s="1"/>
  <c r="F403" i="7" s="1"/>
  <c r="G406" i="7"/>
  <c r="G405" i="7" s="1"/>
  <c r="G404" i="7" s="1"/>
  <c r="G403" i="7" s="1"/>
  <c r="H406" i="7"/>
  <c r="F400" i="7"/>
  <c r="F396" i="7" s="1"/>
  <c r="G400" i="7"/>
  <c r="H400" i="7"/>
  <c r="G397" i="7"/>
  <c r="H397" i="7"/>
  <c r="J397" i="7" s="1"/>
  <c r="G394" i="7"/>
  <c r="H394" i="7"/>
  <c r="J394" i="7" s="1"/>
  <c r="G392" i="7"/>
  <c r="H392" i="7"/>
  <c r="J392" i="7" s="1"/>
  <c r="G390" i="7"/>
  <c r="H390" i="7"/>
  <c r="J390" i="7" s="1"/>
  <c r="F383" i="7"/>
  <c r="F382" i="7" s="1"/>
  <c r="G384" i="7"/>
  <c r="G383" i="7" s="1"/>
  <c r="G382" i="7" s="1"/>
  <c r="H384" i="7"/>
  <c r="G380" i="7"/>
  <c r="H380" i="7"/>
  <c r="J380" i="7" s="1"/>
  <c r="G378" i="7"/>
  <c r="H378" i="7"/>
  <c r="J378" i="7" s="1"/>
  <c r="F371" i="7"/>
  <c r="F370" i="7" s="1"/>
  <c r="G372" i="7"/>
  <c r="G371" i="7" s="1"/>
  <c r="G370" i="7" s="1"/>
  <c r="H372" i="7"/>
  <c r="F365" i="7"/>
  <c r="F364" i="7" s="1"/>
  <c r="F363" i="7" s="1"/>
  <c r="F362" i="7" s="1"/>
  <c r="G366" i="7"/>
  <c r="G365" i="7" s="1"/>
  <c r="G364" i="7" s="1"/>
  <c r="G363" i="7" s="1"/>
  <c r="G362" i="7" s="1"/>
  <c r="H366" i="7"/>
  <c r="F360" i="7"/>
  <c r="F359" i="7" s="1"/>
  <c r="G360" i="7"/>
  <c r="G359" i="7" s="1"/>
  <c r="H360" i="7"/>
  <c r="J354" i="7"/>
  <c r="F351" i="7"/>
  <c r="G351" i="7"/>
  <c r="H351" i="7"/>
  <c r="F349" i="7"/>
  <c r="G349" i="7"/>
  <c r="H349" i="7"/>
  <c r="G318" i="7"/>
  <c r="F298" i="7"/>
  <c r="F297" i="7" s="1"/>
  <c r="F296" i="7" s="1"/>
  <c r="G298" i="7"/>
  <c r="G297" i="7" s="1"/>
  <c r="G296" i="7" s="1"/>
  <c r="H298" i="7"/>
  <c r="F288" i="7"/>
  <c r="G288" i="7"/>
  <c r="H288" i="7"/>
  <c r="F286" i="7"/>
  <c r="G286" i="7"/>
  <c r="H286" i="7"/>
  <c r="F277" i="7"/>
  <c r="G279" i="7"/>
  <c r="G278" i="7" s="1"/>
  <c r="G277" i="7" s="1"/>
  <c r="H279" i="7"/>
  <c r="G269" i="7"/>
  <c r="H269" i="7"/>
  <c r="J269" i="7" s="1"/>
  <c r="H267" i="7"/>
  <c r="J267" i="7" s="1"/>
  <c r="E410" i="7"/>
  <c r="E406" i="7"/>
  <c r="E405" i="7" s="1"/>
  <c r="E400" i="7"/>
  <c r="E397" i="7"/>
  <c r="E394" i="7"/>
  <c r="E392" i="7"/>
  <c r="E390" i="7"/>
  <c r="E384" i="7"/>
  <c r="E380" i="7"/>
  <c r="E378" i="7"/>
  <c r="E372" i="7"/>
  <c r="E371" i="7" s="1"/>
  <c r="E366" i="7"/>
  <c r="E365" i="7" s="1"/>
  <c r="E360" i="7"/>
  <c r="E359" i="7" s="1"/>
  <c r="E351" i="7"/>
  <c r="E349" i="7"/>
  <c r="E298" i="7"/>
  <c r="E297" i="7" s="1"/>
  <c r="E288" i="7"/>
  <c r="E286" i="7"/>
  <c r="E279" i="7"/>
  <c r="E278" i="7" s="1"/>
  <c r="E277" i="7" s="1"/>
  <c r="F266" i="7"/>
  <c r="G267" i="7"/>
  <c r="E269" i="7"/>
  <c r="E267" i="7"/>
  <c r="G256" i="7"/>
  <c r="E254" i="7"/>
  <c r="F250" i="7"/>
  <c r="F249" i="7" s="1"/>
  <c r="F248" i="7" s="1"/>
  <c r="G250" i="7"/>
  <c r="G249" i="7" s="1"/>
  <c r="G248" i="7" s="1"/>
  <c r="H250" i="7"/>
  <c r="E250" i="7"/>
  <c r="E249" i="7" s="1"/>
  <c r="E248" i="7" s="1"/>
  <c r="F246" i="7"/>
  <c r="F245" i="7" s="1"/>
  <c r="J245" i="7" s="1"/>
  <c r="G246" i="7"/>
  <c r="G245" i="7" s="1"/>
  <c r="H246" i="7"/>
  <c r="E246" i="7"/>
  <c r="H244" i="7"/>
  <c r="G222" i="7"/>
  <c r="H222" i="7"/>
  <c r="E222" i="7"/>
  <c r="E216" i="7" s="1"/>
  <c r="F210" i="7"/>
  <c r="F209" i="7" s="1"/>
  <c r="F208" i="7" s="1"/>
  <c r="F207" i="7" s="1"/>
  <c r="G210" i="7"/>
  <c r="G209" i="7" s="1"/>
  <c r="G208" i="7" s="1"/>
  <c r="G207" i="7" s="1"/>
  <c r="H210" i="7"/>
  <c r="E211" i="7"/>
  <c r="E210" i="7" s="1"/>
  <c r="G204" i="7"/>
  <c r="G203" i="7" s="1"/>
  <c r="G199" i="7" s="1"/>
  <c r="H204" i="7"/>
  <c r="E204" i="7"/>
  <c r="E203" i="7" s="1"/>
  <c r="E199" i="7" s="1"/>
  <c r="F193" i="7"/>
  <c r="F192" i="7" s="1"/>
  <c r="F191" i="7" s="1"/>
  <c r="F190" i="7" s="1"/>
  <c r="G193" i="7"/>
  <c r="G192" i="7" s="1"/>
  <c r="G191" i="7" s="1"/>
  <c r="G190" i="7" s="1"/>
  <c r="H193" i="7"/>
  <c r="E193" i="7"/>
  <c r="E192" i="7" s="1"/>
  <c r="F188" i="7"/>
  <c r="G188" i="7"/>
  <c r="H188" i="7"/>
  <c r="F186" i="7"/>
  <c r="G186" i="7"/>
  <c r="H186" i="7"/>
  <c r="G166" i="7"/>
  <c r="H166" i="7"/>
  <c r="E188" i="7"/>
  <c r="E186" i="7"/>
  <c r="E348" i="7" l="1"/>
  <c r="G348" i="7"/>
  <c r="J288" i="7"/>
  <c r="F348" i="7"/>
  <c r="F347" i="7" s="1"/>
  <c r="F346" i="7" s="1"/>
  <c r="F300" i="7" s="1"/>
  <c r="H348" i="7"/>
  <c r="J246" i="7"/>
  <c r="G165" i="7"/>
  <c r="G161" i="7" s="1"/>
  <c r="J400" i="7"/>
  <c r="J286" i="7"/>
  <c r="J188" i="7"/>
  <c r="J261" i="7"/>
  <c r="H255" i="7"/>
  <c r="J186" i="7"/>
  <c r="J222" i="7"/>
  <c r="H216" i="7"/>
  <c r="J351" i="7"/>
  <c r="H371" i="7"/>
  <c r="J372" i="7"/>
  <c r="H192" i="7"/>
  <c r="J192" i="7" s="1"/>
  <c r="J193" i="7"/>
  <c r="H278" i="7"/>
  <c r="J278" i="7" s="1"/>
  <c r="J279" i="7"/>
  <c r="J349" i="7"/>
  <c r="H365" i="7"/>
  <c r="J365" i="7" s="1"/>
  <c r="J366" i="7"/>
  <c r="H383" i="7"/>
  <c r="J384" i="7"/>
  <c r="H165" i="7"/>
  <c r="J166" i="7"/>
  <c r="H359" i="7"/>
  <c r="J359" i="7" s="1"/>
  <c r="J360" i="7"/>
  <c r="H405" i="7"/>
  <c r="I405" i="7" s="1"/>
  <c r="J406" i="7"/>
  <c r="H409" i="7"/>
  <c r="J410" i="7"/>
  <c r="H249" i="7"/>
  <c r="I249" i="7" s="1"/>
  <c r="J250" i="7"/>
  <c r="H297" i="7"/>
  <c r="I297" i="7" s="1"/>
  <c r="J298" i="7"/>
  <c r="H209" i="7"/>
  <c r="J210" i="7"/>
  <c r="H203" i="7"/>
  <c r="I203" i="7" s="1"/>
  <c r="J204" i="7"/>
  <c r="G266" i="7"/>
  <c r="G265" i="7" s="1"/>
  <c r="G264" i="7" s="1"/>
  <c r="G285" i="7"/>
  <c r="G284" i="7" s="1"/>
  <c r="G283" i="7" s="1"/>
  <c r="E285" i="7"/>
  <c r="E284" i="7" s="1"/>
  <c r="F285" i="7"/>
  <c r="F284" i="7" s="1"/>
  <c r="F283" i="7" s="1"/>
  <c r="H285" i="7"/>
  <c r="E266" i="7"/>
  <c r="E265" i="7" s="1"/>
  <c r="H266" i="7"/>
  <c r="F185" i="7"/>
  <c r="F184" i="7" s="1"/>
  <c r="E389" i="7"/>
  <c r="E377" i="7"/>
  <c r="E376" i="7" s="1"/>
  <c r="G185" i="7"/>
  <c r="G184" i="7" s="1"/>
  <c r="E185" i="7"/>
  <c r="E255" i="7"/>
  <c r="F255" i="7"/>
  <c r="F254" i="7" s="1"/>
  <c r="F253" i="7" s="1"/>
  <c r="F377" i="7"/>
  <c r="F376" i="7" s="1"/>
  <c r="H389" i="7"/>
  <c r="F213" i="7"/>
  <c r="E396" i="7"/>
  <c r="F265" i="7"/>
  <c r="F264" i="7" s="1"/>
  <c r="E347" i="7"/>
  <c r="E346" i="7" s="1"/>
  <c r="F402" i="7"/>
  <c r="G402" i="7"/>
  <c r="H396" i="7"/>
  <c r="G396" i="7"/>
  <c r="F389" i="7"/>
  <c r="F388" i="7" s="1"/>
  <c r="F387" i="7" s="1"/>
  <c r="G389" i="7"/>
  <c r="H377" i="7"/>
  <c r="G377" i="7"/>
  <c r="G376" i="7" s="1"/>
  <c r="G375" i="7" s="1"/>
  <c r="G347" i="7"/>
  <c r="G346" i="7" s="1"/>
  <c r="G306" i="7"/>
  <c r="G255" i="7"/>
  <c r="G254" i="7" s="1"/>
  <c r="G253" i="7" s="1"/>
  <c r="G216" i="7"/>
  <c r="G215" i="7" s="1"/>
  <c r="G214" i="7" s="1"/>
  <c r="G213" i="7" s="1"/>
  <c r="H185" i="7"/>
  <c r="G175" i="7"/>
  <c r="H175" i="7"/>
  <c r="J175" i="7" s="1"/>
  <c r="G171" i="7"/>
  <c r="H171" i="7"/>
  <c r="E175" i="7"/>
  <c r="E171" i="7"/>
  <c r="G133" i="7"/>
  <c r="H131" i="7"/>
  <c r="J131" i="7" s="1"/>
  <c r="H129" i="7"/>
  <c r="J129" i="7" s="1"/>
  <c r="E166" i="7"/>
  <c r="E134" i="7"/>
  <c r="E133" i="7" s="1"/>
  <c r="E131" i="7"/>
  <c r="E129" i="7"/>
  <c r="H125" i="7"/>
  <c r="J125" i="7" s="1"/>
  <c r="E125" i="7"/>
  <c r="F118" i="7"/>
  <c r="F88" i="7" s="1"/>
  <c r="G119" i="7"/>
  <c r="G118" i="7" s="1"/>
  <c r="H119" i="7"/>
  <c r="G112" i="7"/>
  <c r="H112" i="7"/>
  <c r="J112" i="7" s="1"/>
  <c r="G102" i="7"/>
  <c r="H102" i="7"/>
  <c r="J102" i="7" s="1"/>
  <c r="G95" i="7"/>
  <c r="H95" i="7"/>
  <c r="J95" i="7" s="1"/>
  <c r="G90" i="7"/>
  <c r="H90" i="7"/>
  <c r="J90" i="7" s="1"/>
  <c r="F83" i="7"/>
  <c r="G84" i="7"/>
  <c r="G83" i="7" s="1"/>
  <c r="H84" i="7"/>
  <c r="J84" i="7" s="1"/>
  <c r="G77" i="7"/>
  <c r="H77" i="7"/>
  <c r="J77" i="7" s="1"/>
  <c r="G67" i="7"/>
  <c r="H67" i="7"/>
  <c r="J67" i="7" s="1"/>
  <c r="G60" i="7"/>
  <c r="H60" i="7"/>
  <c r="J60" i="7" s="1"/>
  <c r="G55" i="7"/>
  <c r="H55" i="7"/>
  <c r="J55" i="7" s="1"/>
  <c r="E119" i="7"/>
  <c r="E118" i="7" s="1"/>
  <c r="E102" i="7"/>
  <c r="E95" i="7"/>
  <c r="E90" i="7"/>
  <c r="E84" i="7"/>
  <c r="E83" i="7" s="1"/>
  <c r="E77" i="7"/>
  <c r="E67" i="7"/>
  <c r="E60" i="7"/>
  <c r="E55" i="7"/>
  <c r="G36" i="7"/>
  <c r="G35" i="7" s="1"/>
  <c r="G34" i="7" s="1"/>
  <c r="G32" i="7"/>
  <c r="H32" i="7"/>
  <c r="J32" i="7" s="1"/>
  <c r="G30" i="7"/>
  <c r="H30" i="7"/>
  <c r="J30" i="7" s="1"/>
  <c r="E32" i="7"/>
  <c r="E30" i="7"/>
  <c r="E28" i="7"/>
  <c r="E19" i="7"/>
  <c r="E17" i="7"/>
  <c r="E15" i="7"/>
  <c r="G244" i="7"/>
  <c r="I16" i="7"/>
  <c r="I18" i="7"/>
  <c r="I20" i="7"/>
  <c r="I24" i="7"/>
  <c r="I29" i="7"/>
  <c r="I31" i="7"/>
  <c r="I33" i="7"/>
  <c r="I56" i="7"/>
  <c r="I57" i="7"/>
  <c r="I58" i="7"/>
  <c r="I59" i="7"/>
  <c r="I61" i="7"/>
  <c r="I62" i="7"/>
  <c r="I63" i="7"/>
  <c r="I64" i="7"/>
  <c r="I65" i="7"/>
  <c r="I66" i="7"/>
  <c r="I68" i="7"/>
  <c r="I69" i="7"/>
  <c r="I70" i="7"/>
  <c r="I71" i="7"/>
  <c r="I72" i="7"/>
  <c r="I73" i="7"/>
  <c r="I74" i="7"/>
  <c r="I75" i="7"/>
  <c r="I76" i="7"/>
  <c r="I78" i="7"/>
  <c r="I79" i="7"/>
  <c r="I80" i="7"/>
  <c r="I81" i="7"/>
  <c r="I82" i="7"/>
  <c r="I85" i="7"/>
  <c r="I86" i="7"/>
  <c r="I91" i="7"/>
  <c r="I92" i="7"/>
  <c r="I93" i="7"/>
  <c r="I94" i="7"/>
  <c r="I96" i="7"/>
  <c r="I97" i="7"/>
  <c r="I98" i="7"/>
  <c r="I99" i="7"/>
  <c r="I100" i="7"/>
  <c r="I101" i="7"/>
  <c r="I103" i="7"/>
  <c r="I104" i="7"/>
  <c r="I105" i="7"/>
  <c r="I106" i="7"/>
  <c r="I107" i="7"/>
  <c r="I108" i="7"/>
  <c r="I109" i="7"/>
  <c r="I110" i="7"/>
  <c r="I111" i="7"/>
  <c r="I113" i="7"/>
  <c r="I114" i="7"/>
  <c r="I115" i="7"/>
  <c r="I116" i="7"/>
  <c r="I117" i="7"/>
  <c r="I120" i="7"/>
  <c r="I121" i="7"/>
  <c r="I126" i="7"/>
  <c r="I127" i="7"/>
  <c r="I128" i="7"/>
  <c r="I130" i="7"/>
  <c r="I132" i="7"/>
  <c r="I135" i="7"/>
  <c r="I136" i="7"/>
  <c r="I137" i="7"/>
  <c r="I145" i="7"/>
  <c r="I151" i="7"/>
  <c r="I153" i="7"/>
  <c r="I167" i="7"/>
  <c r="I172" i="7"/>
  <c r="I173" i="7"/>
  <c r="I174" i="7"/>
  <c r="I176" i="7"/>
  <c r="I177" i="7"/>
  <c r="I183" i="7"/>
  <c r="I186" i="7"/>
  <c r="I187" i="7"/>
  <c r="I188" i="7"/>
  <c r="I189" i="7"/>
  <c r="I193" i="7"/>
  <c r="I194" i="7"/>
  <c r="I196" i="7"/>
  <c r="I204" i="7"/>
  <c r="I205" i="7"/>
  <c r="I210" i="7"/>
  <c r="I211" i="7"/>
  <c r="I212" i="7"/>
  <c r="I217" i="7"/>
  <c r="I220" i="7"/>
  <c r="I221" i="7"/>
  <c r="I222" i="7"/>
  <c r="I223" i="7"/>
  <c r="I228" i="7"/>
  <c r="I231" i="7"/>
  <c r="I237" i="7"/>
  <c r="I241" i="7"/>
  <c r="I245" i="7"/>
  <c r="I246" i="7"/>
  <c r="F244" i="7" s="1"/>
  <c r="J244" i="7" s="1"/>
  <c r="I247" i="7"/>
  <c r="I250" i="7"/>
  <c r="I251" i="7"/>
  <c r="I256" i="7"/>
  <c r="I257" i="7"/>
  <c r="I261" i="7"/>
  <c r="I263" i="7"/>
  <c r="I267" i="7"/>
  <c r="I268" i="7"/>
  <c r="I269" i="7"/>
  <c r="I270" i="7"/>
  <c r="I271" i="7"/>
  <c r="I272" i="7"/>
  <c r="I276" i="7"/>
  <c r="I279" i="7"/>
  <c r="I282" i="7"/>
  <c r="I286" i="7"/>
  <c r="I287" i="7"/>
  <c r="I288" i="7"/>
  <c r="I289" i="7"/>
  <c r="I290" i="7"/>
  <c r="I291" i="7"/>
  <c r="I295" i="7"/>
  <c r="I298" i="7"/>
  <c r="I299" i="7"/>
  <c r="I307" i="7"/>
  <c r="I308" i="7"/>
  <c r="I311" i="7"/>
  <c r="I312" i="7"/>
  <c r="I316" i="7"/>
  <c r="I318" i="7"/>
  <c r="I325" i="7"/>
  <c r="I349" i="7"/>
  <c r="I350" i="7"/>
  <c r="I351" i="7"/>
  <c r="I352" i="7"/>
  <c r="I353" i="7"/>
  <c r="I354" i="7"/>
  <c r="I358" i="7"/>
  <c r="I360" i="7"/>
  <c r="I361" i="7"/>
  <c r="I366" i="7"/>
  <c r="I367" i="7"/>
  <c r="I372" i="7"/>
  <c r="I373" i="7"/>
  <c r="I378" i="7"/>
  <c r="I379" i="7"/>
  <c r="I380" i="7"/>
  <c r="I381" i="7"/>
  <c r="I384" i="7"/>
  <c r="I385" i="7"/>
  <c r="I390" i="7"/>
  <c r="I391" i="7"/>
  <c r="I392" i="7"/>
  <c r="I393" i="7"/>
  <c r="I394" i="7"/>
  <c r="I395" i="7"/>
  <c r="I397" i="7"/>
  <c r="I398" i="7"/>
  <c r="I399" i="7"/>
  <c r="I400" i="7"/>
  <c r="I401" i="7"/>
  <c r="I406" i="7"/>
  <c r="I407" i="7"/>
  <c r="I410" i="7"/>
  <c r="I411" i="7"/>
  <c r="E409" i="7"/>
  <c r="E404" i="7"/>
  <c r="E403" i="7" s="1"/>
  <c r="E383" i="7"/>
  <c r="E296" i="7"/>
  <c r="G170" i="7" l="1"/>
  <c r="J165" i="7"/>
  <c r="H161" i="7"/>
  <c r="J161" i="7" s="1"/>
  <c r="E170" i="7"/>
  <c r="J171" i="7"/>
  <c r="H170" i="7"/>
  <c r="I383" i="7"/>
  <c r="I359" i="7"/>
  <c r="E165" i="7"/>
  <c r="E161" i="7" s="1"/>
  <c r="H191" i="7"/>
  <c r="J191" i="7" s="1"/>
  <c r="H277" i="7"/>
  <c r="J277" i="7" s="1"/>
  <c r="J396" i="7"/>
  <c r="I278" i="7"/>
  <c r="H370" i="7"/>
  <c r="J370" i="7" s="1"/>
  <c r="J371" i="7"/>
  <c r="H118" i="7"/>
  <c r="J118" i="7" s="1"/>
  <c r="J119" i="7"/>
  <c r="H347" i="7"/>
  <c r="J348" i="7"/>
  <c r="H184" i="7"/>
  <c r="J184" i="7" s="1"/>
  <c r="J185" i="7"/>
  <c r="I365" i="7"/>
  <c r="J389" i="7"/>
  <c r="H284" i="7"/>
  <c r="J284" i="7" s="1"/>
  <c r="J285" i="7"/>
  <c r="H382" i="7"/>
  <c r="J382" i="7" s="1"/>
  <c r="J383" i="7"/>
  <c r="H376" i="7"/>
  <c r="J376" i="7" s="1"/>
  <c r="J377" i="7"/>
  <c r="I371" i="7"/>
  <c r="J134" i="7"/>
  <c r="H265" i="7"/>
  <c r="J266" i="7"/>
  <c r="H254" i="7"/>
  <c r="J254" i="7" s="1"/>
  <c r="J255" i="7"/>
  <c r="H404" i="7"/>
  <c r="I404" i="7" s="1"/>
  <c r="J405" i="7"/>
  <c r="H408" i="7"/>
  <c r="J409" i="7"/>
  <c r="H248" i="7"/>
  <c r="J248" i="7" s="1"/>
  <c r="J249" i="7"/>
  <c r="H296" i="7"/>
  <c r="J296" i="7" s="1"/>
  <c r="J297" i="7"/>
  <c r="H301" i="7"/>
  <c r="J306" i="7"/>
  <c r="J34" i="7"/>
  <c r="J36" i="7"/>
  <c r="H199" i="7"/>
  <c r="J199" i="7" s="1"/>
  <c r="J203" i="7"/>
  <c r="H208" i="7"/>
  <c r="J209" i="7"/>
  <c r="H215" i="7"/>
  <c r="J216" i="7"/>
  <c r="H124" i="7"/>
  <c r="J124" i="7" s="1"/>
  <c r="G124" i="7"/>
  <c r="G302" i="7"/>
  <c r="F374" i="7"/>
  <c r="E388" i="7"/>
  <c r="I266" i="7"/>
  <c r="E283" i="7"/>
  <c r="E124" i="7"/>
  <c r="H149" i="7"/>
  <c r="I389" i="7"/>
  <c r="I30" i="7"/>
  <c r="I129" i="7"/>
  <c r="I377" i="7"/>
  <c r="E27" i="7"/>
  <c r="G14" i="7"/>
  <c r="G13" i="7" s="1"/>
  <c r="G12" i="7" s="1"/>
  <c r="I178" i="7"/>
  <c r="I67" i="7"/>
  <c r="I95" i="7"/>
  <c r="H388" i="7"/>
  <c r="I216" i="7"/>
  <c r="G169" i="7"/>
  <c r="G168" i="7" s="1"/>
  <c r="I306" i="7"/>
  <c r="I55" i="7"/>
  <c r="I396" i="7"/>
  <c r="I348" i="7"/>
  <c r="I77" i="7"/>
  <c r="I255" i="7"/>
  <c r="G27" i="7"/>
  <c r="G26" i="7" s="1"/>
  <c r="G25" i="7" s="1"/>
  <c r="F27" i="7"/>
  <c r="F26" i="7" s="1"/>
  <c r="F25" i="7" s="1"/>
  <c r="F252" i="7"/>
  <c r="E89" i="7"/>
  <c r="I90" i="7"/>
  <c r="I84" i="7"/>
  <c r="I112" i="7"/>
  <c r="I285" i="7"/>
  <c r="I175" i="7"/>
  <c r="I171" i="7"/>
  <c r="I119" i="7"/>
  <c r="I152" i="7"/>
  <c r="I185" i="7"/>
  <c r="I19" i="7"/>
  <c r="G54" i="7"/>
  <c r="G53" i="7" s="1"/>
  <c r="G52" i="7" s="1"/>
  <c r="G89" i="7"/>
  <c r="G88" i="7" s="1"/>
  <c r="G87" i="7" s="1"/>
  <c r="I125" i="7"/>
  <c r="I131" i="7"/>
  <c r="G388" i="7"/>
  <c r="G387" i="7" s="1"/>
  <c r="G374" i="7" s="1"/>
  <c r="G252" i="7"/>
  <c r="I134" i="7"/>
  <c r="I166" i="7"/>
  <c r="I150" i="7"/>
  <c r="H89" i="7"/>
  <c r="F87" i="7"/>
  <c r="I102" i="7"/>
  <c r="H83" i="7"/>
  <c r="J83" i="7" s="1"/>
  <c r="F54" i="7"/>
  <c r="F53" i="7" s="1"/>
  <c r="F52" i="7" s="1"/>
  <c r="H54" i="7"/>
  <c r="E54" i="7"/>
  <c r="I60" i="7"/>
  <c r="I32" i="7"/>
  <c r="H27" i="7"/>
  <c r="I23" i="7"/>
  <c r="J21" i="7"/>
  <c r="F14" i="7"/>
  <c r="F13" i="7" s="1"/>
  <c r="F12" i="7" s="1"/>
  <c r="I17" i="7"/>
  <c r="H14" i="7"/>
  <c r="I28" i="7"/>
  <c r="I409" i="7"/>
  <c r="E14" i="7"/>
  <c r="I15" i="7"/>
  <c r="I36" i="7"/>
  <c r="F235" i="7"/>
  <c r="G236" i="7"/>
  <c r="G235" i="7" s="1"/>
  <c r="H236" i="7"/>
  <c r="J236" i="7" s="1"/>
  <c r="E236" i="7"/>
  <c r="E235" i="7" s="1"/>
  <c r="F239" i="7"/>
  <c r="F238" i="7" s="1"/>
  <c r="G240" i="7"/>
  <c r="G239" i="7" s="1"/>
  <c r="G238" i="7" s="1"/>
  <c r="H240" i="7"/>
  <c r="J240" i="7" s="1"/>
  <c r="E240" i="7"/>
  <c r="E239" i="7" s="1"/>
  <c r="G112" i="3"/>
  <c r="H112" i="3"/>
  <c r="I113" i="3"/>
  <c r="F113" i="3"/>
  <c r="J347" i="7" l="1"/>
  <c r="H346" i="7"/>
  <c r="J346" i="7" s="1"/>
  <c r="H253" i="7"/>
  <c r="J253" i="7" s="1"/>
  <c r="F11" i="7"/>
  <c r="F10" i="7" s="1"/>
  <c r="I347" i="7"/>
  <c r="I346" i="7"/>
  <c r="H190" i="7"/>
  <c r="J190" i="7" s="1"/>
  <c r="J149" i="7"/>
  <c r="H133" i="7"/>
  <c r="I284" i="7"/>
  <c r="I118" i="7"/>
  <c r="E169" i="7"/>
  <c r="E168" i="7" s="1"/>
  <c r="J54" i="7"/>
  <c r="J27" i="7"/>
  <c r="I112" i="3"/>
  <c r="K112" i="3" s="1"/>
  <c r="K113" i="3"/>
  <c r="F112" i="3"/>
  <c r="J113" i="3"/>
  <c r="H88" i="7"/>
  <c r="J89" i="7"/>
  <c r="J170" i="7"/>
  <c r="H387" i="7"/>
  <c r="J387" i="7" s="1"/>
  <c r="J388" i="7"/>
  <c r="H264" i="7"/>
  <c r="J264" i="7" s="1"/>
  <c r="J265" i="7"/>
  <c r="J14" i="7"/>
  <c r="H403" i="7"/>
  <c r="J403" i="7" s="1"/>
  <c r="J404" i="7"/>
  <c r="J408" i="7"/>
  <c r="I296" i="7"/>
  <c r="H283" i="7"/>
  <c r="I283" i="7" s="1"/>
  <c r="J302" i="7"/>
  <c r="H207" i="7"/>
  <c r="J207" i="7" s="1"/>
  <c r="J208" i="7"/>
  <c r="I34" i="7"/>
  <c r="H214" i="7"/>
  <c r="J215" i="7"/>
  <c r="H169" i="7"/>
  <c r="F169" i="7"/>
  <c r="F168" i="7" s="1"/>
  <c r="G301" i="7"/>
  <c r="G300" i="7" s="1"/>
  <c r="F122" i="7"/>
  <c r="I14" i="7"/>
  <c r="E123" i="7"/>
  <c r="E122" i="7" s="1"/>
  <c r="I388" i="7"/>
  <c r="I149" i="7"/>
  <c r="G123" i="7"/>
  <c r="G122" i="7" s="1"/>
  <c r="H26" i="7"/>
  <c r="H13" i="7"/>
  <c r="J13" i="7" s="1"/>
  <c r="I21" i="7"/>
  <c r="I83" i="7"/>
  <c r="H53" i="7"/>
  <c r="I170" i="7"/>
  <c r="I165" i="7"/>
  <c r="I89" i="7"/>
  <c r="I54" i="7"/>
  <c r="I27" i="7"/>
  <c r="H239" i="7"/>
  <c r="J239" i="7" s="1"/>
  <c r="I240" i="7"/>
  <c r="H235" i="7"/>
  <c r="J235" i="7" s="1"/>
  <c r="I236" i="7"/>
  <c r="J80" i="3"/>
  <c r="I79" i="3"/>
  <c r="K79" i="3" s="1"/>
  <c r="F79" i="3"/>
  <c r="J59" i="3"/>
  <c r="J133" i="7" l="1"/>
  <c r="H123" i="7"/>
  <c r="H300" i="7"/>
  <c r="J300" i="7" s="1"/>
  <c r="J112" i="3"/>
  <c r="I403" i="7"/>
  <c r="H168" i="7"/>
  <c r="J168" i="7" s="1"/>
  <c r="J169" i="7"/>
  <c r="J301" i="7"/>
  <c r="H52" i="7"/>
  <c r="J52" i="7" s="1"/>
  <c r="J53" i="7"/>
  <c r="H402" i="7"/>
  <c r="H87" i="7"/>
  <c r="J87" i="7" s="1"/>
  <c r="J88" i="7"/>
  <c r="J283" i="7"/>
  <c r="H252" i="7"/>
  <c r="J252" i="7" s="1"/>
  <c r="H25" i="7"/>
  <c r="J26" i="7"/>
  <c r="H213" i="7"/>
  <c r="J213" i="7" s="1"/>
  <c r="J214" i="7"/>
  <c r="I169" i="7"/>
  <c r="H12" i="7"/>
  <c r="I144" i="7"/>
  <c r="J79" i="3"/>
  <c r="I235" i="7"/>
  <c r="H238" i="7"/>
  <c r="J238" i="7" s="1"/>
  <c r="I239" i="7"/>
  <c r="J402" i="7" l="1"/>
  <c r="J25" i="7"/>
  <c r="H11" i="7"/>
  <c r="H10" i="7" s="1"/>
  <c r="J12" i="7"/>
  <c r="I124" i="7"/>
  <c r="I133" i="7"/>
  <c r="I168" i="7"/>
  <c r="E88" i="7"/>
  <c r="E87" i="7" s="1"/>
  <c r="E191" i="7"/>
  <c r="E190" i="7" s="1"/>
  <c r="F51" i="7"/>
  <c r="G51" i="7"/>
  <c r="E198" i="7"/>
  <c r="F198" i="7"/>
  <c r="F197" i="7" s="1"/>
  <c r="G198" i="7"/>
  <c r="G197" i="7" s="1"/>
  <c r="E209" i="7"/>
  <c r="E208" i="7" s="1"/>
  <c r="E207" i="7" s="1"/>
  <c r="E215" i="7"/>
  <c r="E214" i="7" s="1"/>
  <c r="E213" i="7" s="1"/>
  <c r="E226" i="7"/>
  <c r="F226" i="7"/>
  <c r="G226" i="7"/>
  <c r="E234" i="7"/>
  <c r="F234" i="7"/>
  <c r="G234" i="7"/>
  <c r="H234" i="7"/>
  <c r="E238" i="7"/>
  <c r="I238" i="7" s="1"/>
  <c r="G225" i="7" l="1"/>
  <c r="G224" i="7" s="1"/>
  <c r="F225" i="7"/>
  <c r="F224" i="7" s="1"/>
  <c r="E225" i="7"/>
  <c r="E224" i="7" s="1"/>
  <c r="F50" i="7"/>
  <c r="G50" i="7"/>
  <c r="J234" i="7"/>
  <c r="H122" i="7"/>
  <c r="J122" i="7" s="1"/>
  <c r="J123" i="7"/>
  <c r="E197" i="7"/>
  <c r="I123" i="7"/>
  <c r="I88" i="7"/>
  <c r="I234" i="7"/>
  <c r="I215" i="7"/>
  <c r="I209" i="7"/>
  <c r="I199" i="7"/>
  <c r="I192" i="7"/>
  <c r="F233" i="7"/>
  <c r="F232" i="7" s="1"/>
  <c r="E233" i="7"/>
  <c r="G233" i="7"/>
  <c r="G232" i="7" s="1"/>
  <c r="H233" i="7"/>
  <c r="H198" i="7"/>
  <c r="J48" i="3"/>
  <c r="J49" i="3"/>
  <c r="J50" i="3"/>
  <c r="J52" i="3"/>
  <c r="J54" i="3"/>
  <c r="J55" i="3"/>
  <c r="J58" i="3"/>
  <c r="J60" i="3"/>
  <c r="J61" i="3"/>
  <c r="J63" i="3"/>
  <c r="J64" i="3"/>
  <c r="J65" i="3"/>
  <c r="J66" i="3"/>
  <c r="J67" i="3"/>
  <c r="J68" i="3"/>
  <c r="J70" i="3"/>
  <c r="J71" i="3"/>
  <c r="J72" i="3"/>
  <c r="J73" i="3"/>
  <c r="J74" i="3"/>
  <c r="J75" i="3"/>
  <c r="J76" i="3"/>
  <c r="J77" i="3"/>
  <c r="J78" i="3"/>
  <c r="J82" i="3"/>
  <c r="J83" i="3"/>
  <c r="J84" i="3"/>
  <c r="J85" i="3"/>
  <c r="J86" i="3"/>
  <c r="J87" i="3"/>
  <c r="J88" i="3"/>
  <c r="J91" i="3"/>
  <c r="J92" i="3"/>
  <c r="J93" i="3"/>
  <c r="J94" i="3"/>
  <c r="J97" i="3"/>
  <c r="J100" i="3"/>
  <c r="I110" i="3"/>
  <c r="K110" i="3" s="1"/>
  <c r="F110" i="3"/>
  <c r="G102" i="3"/>
  <c r="H102" i="3"/>
  <c r="I103" i="3"/>
  <c r="G98" i="3"/>
  <c r="H98" i="3"/>
  <c r="I99" i="3"/>
  <c r="F99" i="3"/>
  <c r="F98" i="3" s="1"/>
  <c r="G95" i="3"/>
  <c r="H95" i="3"/>
  <c r="I96" i="3"/>
  <c r="F96" i="3"/>
  <c r="F95" i="3" s="1"/>
  <c r="I90" i="3"/>
  <c r="F90" i="3"/>
  <c r="F89" i="3" s="1"/>
  <c r="G89" i="3"/>
  <c r="H89" i="3"/>
  <c r="I81" i="3"/>
  <c r="K81" i="3" s="1"/>
  <c r="F81" i="3"/>
  <c r="I69" i="3"/>
  <c r="K69" i="3" s="1"/>
  <c r="F69" i="3"/>
  <c r="I62" i="3"/>
  <c r="K62" i="3" s="1"/>
  <c r="F62" i="3"/>
  <c r="I57" i="3"/>
  <c r="K57" i="3" s="1"/>
  <c r="F57" i="3"/>
  <c r="I53" i="3"/>
  <c r="K53" i="3" s="1"/>
  <c r="I51" i="3"/>
  <c r="K51" i="3" s="1"/>
  <c r="I47" i="3"/>
  <c r="K47" i="3" s="1"/>
  <c r="F53" i="3"/>
  <c r="F51" i="3"/>
  <c r="F47" i="3"/>
  <c r="H16" i="3"/>
  <c r="I16" i="3"/>
  <c r="G14" i="3"/>
  <c r="H14" i="3"/>
  <c r="I14" i="3"/>
  <c r="F14" i="3"/>
  <c r="F16" i="3"/>
  <c r="G20" i="3"/>
  <c r="H20" i="3"/>
  <c r="H19" i="3" s="1"/>
  <c r="I20" i="3"/>
  <c r="F20" i="3"/>
  <c r="F19" i="3" s="1"/>
  <c r="G23" i="3"/>
  <c r="H23" i="3"/>
  <c r="H22" i="3" s="1"/>
  <c r="I23" i="3"/>
  <c r="F23" i="3"/>
  <c r="F22" i="3" s="1"/>
  <c r="G28" i="3"/>
  <c r="H28" i="3"/>
  <c r="I28" i="3"/>
  <c r="G26" i="3"/>
  <c r="H26" i="3"/>
  <c r="I26" i="3"/>
  <c r="F26" i="3"/>
  <c r="F28" i="3"/>
  <c r="G32" i="3"/>
  <c r="H32" i="3"/>
  <c r="H31" i="3" s="1"/>
  <c r="I32" i="3"/>
  <c r="I31" i="3" s="1"/>
  <c r="F32" i="3"/>
  <c r="F31" i="3" s="1"/>
  <c r="G36" i="3"/>
  <c r="H36" i="3"/>
  <c r="H35" i="3" s="1"/>
  <c r="I36" i="3"/>
  <c r="I35" i="3" s="1"/>
  <c r="K35" i="3" s="1"/>
  <c r="F37" i="3"/>
  <c r="F35" i="3" s="1"/>
  <c r="J15" i="3"/>
  <c r="J17" i="3"/>
  <c r="J18" i="3"/>
  <c r="J21" i="3"/>
  <c r="J24" i="3"/>
  <c r="J27" i="3"/>
  <c r="J29" i="3"/>
  <c r="J30" i="3"/>
  <c r="J33" i="3"/>
  <c r="J34" i="3"/>
  <c r="J38" i="3"/>
  <c r="J39" i="3"/>
  <c r="J40" i="3"/>
  <c r="J41" i="3"/>
  <c r="K14" i="3" l="1"/>
  <c r="E232" i="7"/>
  <c r="K26" i="3"/>
  <c r="I89" i="3"/>
  <c r="K89" i="3" s="1"/>
  <c r="K90" i="3"/>
  <c r="I95" i="3"/>
  <c r="K95" i="3" s="1"/>
  <c r="K96" i="3"/>
  <c r="I98" i="3"/>
  <c r="K98" i="3" s="1"/>
  <c r="K99" i="3"/>
  <c r="I102" i="3"/>
  <c r="I101" i="3" s="1"/>
  <c r="K103" i="3"/>
  <c r="J103" i="3"/>
  <c r="J110" i="3"/>
  <c r="G101" i="3"/>
  <c r="K36" i="3"/>
  <c r="G31" i="3"/>
  <c r="K31" i="3" s="1"/>
  <c r="K32" i="3"/>
  <c r="K28" i="3"/>
  <c r="G22" i="3"/>
  <c r="K23" i="3"/>
  <c r="G19" i="3"/>
  <c r="K20" i="3"/>
  <c r="K16" i="3"/>
  <c r="J233" i="7"/>
  <c r="H197" i="7"/>
  <c r="J197" i="7" s="1"/>
  <c r="J198" i="7"/>
  <c r="I56" i="3"/>
  <c r="K56" i="3" s="1"/>
  <c r="F102" i="3"/>
  <c r="F56" i="3"/>
  <c r="H101" i="3"/>
  <c r="I208" i="7"/>
  <c r="I214" i="7"/>
  <c r="I191" i="7"/>
  <c r="I198" i="7"/>
  <c r="I233" i="7"/>
  <c r="I87" i="7"/>
  <c r="H46" i="3"/>
  <c r="H45" i="3" s="1"/>
  <c r="I13" i="3"/>
  <c r="J28" i="3"/>
  <c r="H13" i="3"/>
  <c r="F46" i="3"/>
  <c r="J20" i="3"/>
  <c r="J14" i="3"/>
  <c r="I25" i="3"/>
  <c r="G13" i="3"/>
  <c r="J90" i="3"/>
  <c r="F13" i="3"/>
  <c r="J16" i="3"/>
  <c r="J81" i="3"/>
  <c r="J51" i="3"/>
  <c r="J47" i="3"/>
  <c r="J23" i="3"/>
  <c r="G25" i="3"/>
  <c r="J99" i="3"/>
  <c r="J69" i="3"/>
  <c r="I22" i="3"/>
  <c r="I19" i="3"/>
  <c r="J96" i="3"/>
  <c r="J62" i="3"/>
  <c r="J57" i="3"/>
  <c r="J53" i="3"/>
  <c r="H232" i="7"/>
  <c r="G46" i="3"/>
  <c r="I46" i="3"/>
  <c r="F25" i="3"/>
  <c r="F36" i="3"/>
  <c r="J36" i="3" s="1"/>
  <c r="H25" i="3"/>
  <c r="J32" i="3"/>
  <c r="J31" i="3"/>
  <c r="J26" i="3"/>
  <c r="J35" i="3"/>
  <c r="J37" i="3"/>
  <c r="J232" i="7" l="1"/>
  <c r="J95" i="3"/>
  <c r="J89" i="3"/>
  <c r="K101" i="3"/>
  <c r="F45" i="3"/>
  <c r="K102" i="3"/>
  <c r="J98" i="3"/>
  <c r="K13" i="3"/>
  <c r="F101" i="3"/>
  <c r="J101" i="3" s="1"/>
  <c r="K46" i="3"/>
  <c r="K25" i="3"/>
  <c r="K22" i="3"/>
  <c r="K19" i="3"/>
  <c r="H12" i="3"/>
  <c r="H11" i="3" s="1"/>
  <c r="I45" i="3"/>
  <c r="G45" i="3"/>
  <c r="G12" i="3"/>
  <c r="F12" i="3"/>
  <c r="H44" i="3"/>
  <c r="J56" i="3"/>
  <c r="I12" i="3"/>
  <c r="I11" i="3" s="1"/>
  <c r="I207" i="7"/>
  <c r="I232" i="7"/>
  <c r="I213" i="7"/>
  <c r="I197" i="7"/>
  <c r="I190" i="7"/>
  <c r="J13" i="3"/>
  <c r="J25" i="3"/>
  <c r="J22" i="3"/>
  <c r="J19" i="3"/>
  <c r="J46" i="3"/>
  <c r="J102" i="3"/>
  <c r="G44" i="3" l="1"/>
  <c r="K45" i="3"/>
  <c r="G11" i="3"/>
  <c r="K11" i="3" s="1"/>
  <c r="K12" i="3"/>
  <c r="J12" i="3"/>
  <c r="H51" i="7"/>
  <c r="H50" i="7" s="1"/>
  <c r="I122" i="7"/>
  <c r="I161" i="7"/>
  <c r="I184" i="7"/>
  <c r="I44" i="3"/>
  <c r="J45" i="3"/>
  <c r="F11" i="3"/>
  <c r="F44" i="3"/>
  <c r="J50" i="7" l="1"/>
  <c r="K44" i="3"/>
  <c r="J51" i="7"/>
  <c r="J11" i="3"/>
  <c r="J44" i="3"/>
  <c r="F13" i="5"/>
  <c r="F14" i="5"/>
  <c r="F15" i="5"/>
  <c r="F13" i="8" l="1"/>
  <c r="F15" i="8"/>
  <c r="F17" i="8"/>
  <c r="F18" i="8"/>
  <c r="F20" i="8"/>
  <c r="D19" i="8"/>
  <c r="F21" i="8"/>
  <c r="F22" i="8"/>
  <c r="F24" i="8"/>
  <c r="F33" i="8"/>
  <c r="F35" i="8"/>
  <c r="F37" i="8"/>
  <c r="F38" i="8"/>
  <c r="F40" i="8"/>
  <c r="F41" i="8"/>
  <c r="F42" i="8"/>
  <c r="F44" i="8"/>
  <c r="K21" i="10" l="1"/>
  <c r="J21" i="10"/>
  <c r="I9" i="10"/>
  <c r="J14" i="10"/>
  <c r="J13" i="10"/>
  <c r="J11" i="10"/>
  <c r="J10" i="10"/>
  <c r="H375" i="7" l="1"/>
  <c r="H364" i="7"/>
  <c r="F369" i="7"/>
  <c r="F368" i="7" s="1"/>
  <c r="F243" i="7"/>
  <c r="F242" i="7" s="1"/>
  <c r="E244" i="7"/>
  <c r="F206" i="7" l="1"/>
  <c r="H363" i="7"/>
  <c r="J364" i="7"/>
  <c r="H374" i="7"/>
  <c r="J374" i="7" s="1"/>
  <c r="J375" i="7"/>
  <c r="I248" i="7"/>
  <c r="I244" i="7"/>
  <c r="I265" i="7"/>
  <c r="H369" i="7"/>
  <c r="G243" i="7"/>
  <c r="G242" i="7" s="1"/>
  <c r="H243" i="7"/>
  <c r="J243" i="7" s="1"/>
  <c r="E243" i="7"/>
  <c r="E242" i="7" s="1"/>
  <c r="E387" i="7"/>
  <c r="E370" i="7"/>
  <c r="E369" i="7" s="1"/>
  <c r="E368" i="7" s="1"/>
  <c r="E364" i="7"/>
  <c r="E363" i="7" s="1"/>
  <c r="E362" i="7" s="1"/>
  <c r="E264" i="7"/>
  <c r="E253" i="7"/>
  <c r="E408" i="7"/>
  <c r="I408" i="7" s="1"/>
  <c r="E13" i="7"/>
  <c r="I13" i="7" s="1"/>
  <c r="E26" i="7"/>
  <c r="G11" i="7"/>
  <c r="G10" i="7" s="1"/>
  <c r="E53" i="7"/>
  <c r="I53" i="7" s="1"/>
  <c r="G369" i="7"/>
  <c r="G368" i="7" s="1"/>
  <c r="F9" i="7" l="1"/>
  <c r="H368" i="7"/>
  <c r="J368" i="7" s="1"/>
  <c r="J369" i="7"/>
  <c r="H362" i="7"/>
  <c r="J363" i="7"/>
  <c r="G206" i="7"/>
  <c r="I370" i="7"/>
  <c r="I364" i="7"/>
  <c r="E252" i="7"/>
  <c r="I264" i="7"/>
  <c r="I387" i="7"/>
  <c r="I277" i="7"/>
  <c r="J11" i="7"/>
  <c r="I254" i="7"/>
  <c r="H242" i="7"/>
  <c r="I243" i="7"/>
  <c r="I363" i="7"/>
  <c r="I253" i="7"/>
  <c r="I369" i="7"/>
  <c r="E25" i="7"/>
  <c r="I25" i="7" s="1"/>
  <c r="I26" i="7"/>
  <c r="E402" i="7"/>
  <c r="I376" i="7"/>
  <c r="E382" i="7"/>
  <c r="I382" i="7" s="1"/>
  <c r="E52" i="7"/>
  <c r="E51" i="7" s="1"/>
  <c r="E50" i="7" s="1"/>
  <c r="E12" i="7"/>
  <c r="E19" i="8"/>
  <c r="C19" i="8"/>
  <c r="B19" i="8"/>
  <c r="E16" i="8"/>
  <c r="D16" i="8"/>
  <c r="C16" i="8"/>
  <c r="B16" i="8"/>
  <c r="E14" i="8"/>
  <c r="D14" i="8"/>
  <c r="C14" i="8"/>
  <c r="B14" i="8"/>
  <c r="E12" i="8"/>
  <c r="D12" i="8"/>
  <c r="C12" i="8"/>
  <c r="B12" i="8"/>
  <c r="B36" i="8"/>
  <c r="B34" i="8"/>
  <c r="B32" i="8"/>
  <c r="C36" i="8"/>
  <c r="C32" i="8"/>
  <c r="C34" i="8"/>
  <c r="E11" i="7" l="1"/>
  <c r="E10" i="7" s="1"/>
  <c r="J362" i="7"/>
  <c r="I50" i="7"/>
  <c r="G16" i="8"/>
  <c r="G19" i="8"/>
  <c r="G14" i="8"/>
  <c r="G12" i="8"/>
  <c r="J242" i="7"/>
  <c r="I402" i="7"/>
  <c r="B31" i="8"/>
  <c r="B11" i="8"/>
  <c r="F19" i="8"/>
  <c r="F14" i="8"/>
  <c r="F12" i="8"/>
  <c r="F16" i="8"/>
  <c r="I52" i="7"/>
  <c r="I51" i="7"/>
  <c r="I252" i="7"/>
  <c r="I242" i="7"/>
  <c r="I368" i="7"/>
  <c r="I362" i="7"/>
  <c r="J10" i="7"/>
  <c r="I12" i="7"/>
  <c r="E375" i="7"/>
  <c r="I375" i="7" s="1"/>
  <c r="F23" i="8"/>
  <c r="E11" i="8"/>
  <c r="D11" i="8"/>
  <c r="C11" i="8"/>
  <c r="C31" i="8"/>
  <c r="E39" i="8"/>
  <c r="F39" i="8" s="1"/>
  <c r="E36" i="8"/>
  <c r="F36" i="8" s="1"/>
  <c r="E34" i="8"/>
  <c r="G34" i="8" s="1"/>
  <c r="E32" i="8"/>
  <c r="F32" i="8" s="1"/>
  <c r="F43" i="8" l="1"/>
  <c r="G43" i="8"/>
  <c r="G39" i="8"/>
  <c r="G36" i="8"/>
  <c r="G32" i="8"/>
  <c r="G11" i="8"/>
  <c r="I11" i="7"/>
  <c r="E374" i="7"/>
  <c r="F11" i="8"/>
  <c r="F34" i="8"/>
  <c r="E31" i="8"/>
  <c r="F31" i="8" s="1"/>
  <c r="D32" i="8"/>
  <c r="D34" i="8"/>
  <c r="D36" i="8"/>
  <c r="D39" i="8"/>
  <c r="D43" i="8"/>
  <c r="B12" i="5"/>
  <c r="E12" i="5"/>
  <c r="D12" i="5"/>
  <c r="D11" i="5" s="1"/>
  <c r="C12" i="5"/>
  <c r="C11" i="5" s="1"/>
  <c r="G31" i="8" l="1"/>
  <c r="B11" i="5"/>
  <c r="G12" i="5"/>
  <c r="F12" i="5"/>
  <c r="E11" i="5"/>
  <c r="I374" i="7"/>
  <c r="G9" i="7"/>
  <c r="I10" i="7"/>
  <c r="D31" i="8"/>
  <c r="G11" i="5" l="1"/>
  <c r="F11" i="5"/>
  <c r="I12" i="10"/>
  <c r="H12" i="10"/>
  <c r="G12" i="10"/>
  <c r="F12" i="10"/>
  <c r="H9" i="10"/>
  <c r="G9" i="10"/>
  <c r="K9" i="10" s="1"/>
  <c r="F9" i="10"/>
  <c r="K12" i="10" l="1"/>
  <c r="J12" i="10"/>
  <c r="H15" i="10"/>
  <c r="G15" i="10"/>
  <c r="G25" i="10" s="1"/>
  <c r="F15" i="10"/>
  <c r="J9" i="10"/>
  <c r="I15" i="10"/>
  <c r="I25" i="10" s="1"/>
  <c r="K25" i="10" l="1"/>
  <c r="J25" i="10"/>
  <c r="K15" i="10"/>
  <c r="J15" i="10"/>
  <c r="I302" i="7" l="1"/>
  <c r="E301" i="7"/>
  <c r="I301" i="7" s="1"/>
  <c r="E300" i="7" l="1"/>
  <c r="E206" i="7" l="1"/>
  <c r="E9" i="7" s="1"/>
  <c r="I300" i="7"/>
  <c r="J227" i="7"/>
  <c r="I227" i="7"/>
  <c r="H226" i="7"/>
  <c r="I226" i="7" s="1"/>
  <c r="H225" i="7" l="1"/>
  <c r="J225" i="7" s="1"/>
  <c r="H224" i="7"/>
  <c r="J226" i="7"/>
  <c r="I225" i="7"/>
  <c r="H206" i="7" l="1"/>
  <c r="J224" i="7"/>
  <c r="I224" i="7"/>
  <c r="J206" i="7" l="1"/>
  <c r="H9" i="7"/>
  <c r="I206" i="7"/>
  <c r="J9" i="7" l="1"/>
  <c r="I9" i="7"/>
</calcChain>
</file>

<file path=xl/sharedStrings.xml><?xml version="1.0" encoding="utf-8"?>
<sst xmlns="http://schemas.openxmlformats.org/spreadsheetml/2006/main" count="713" uniqueCount="299">
  <si>
    <t>PRIHODI UKUPNO</t>
  </si>
  <si>
    <t>RASHODI UKUPNO</t>
  </si>
  <si>
    <t>Razred</t>
  </si>
  <si>
    <t>Skupina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</si>
  <si>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</si>
  <si>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</si>
  <si>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</si>
  <si>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</si>
  <si>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</si>
  <si>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</si>
  <si>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</si>
  <si>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</si>
  <si>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</si>
  <si>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</si>
  <si>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</si>
  <si>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</si>
  <si>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</si>
  <si>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</si>
  <si>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</si>
  <si>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</si>
  <si>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</si>
  <si>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</si>
  <si>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</si>
  <si>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</si>
  <si>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</si>
  <si>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</si>
  <si>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</si>
  <si>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</si>
  <si>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</si>
  <si>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</si>
  <si>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</si>
  <si>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Brojčana oznaka i naziv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</si>
  <si>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</si>
  <si>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</si>
  <si>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</si>
  <si>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</si>
  <si>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</si>
  <si>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</si>
  <si>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</si>
  <si>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</si>
  <si>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</si>
  <si>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</si>
  <si>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</si>
  <si>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</si>
  <si>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Prihodi od upravnih i administrativnih pristojbi, pristojbi po posebnim propisima i naknada</t>
  </si>
  <si>
    <t>Prihodi od imovine</t>
  </si>
  <si>
    <t>Naknade građanima i kućanstvima na temelju osiguranja i druge naknade</t>
  </si>
  <si>
    <t>Rashodi za dodatna ulaganja na nefinancijskoj imovini</t>
  </si>
  <si>
    <t>Financijski rashodi</t>
  </si>
  <si>
    <t>Ostali rashodi</t>
  </si>
  <si>
    <t>09 Obrazovanje</t>
  </si>
  <si>
    <t>091 Predškolsko i osnovnoškolsko obrazovanje</t>
  </si>
  <si>
    <t>096 Dodatne usluge u obrazovanju</t>
  </si>
  <si>
    <t>098 Usluge u obrazovanju koje nisu drugdje svrstane</t>
  </si>
  <si>
    <r>
      <t xml:space="preserve">  </t>
    </r>
    <r>
      <rPr>
        <sz val="10"/>
        <rFont val="Arial"/>
        <family val="2"/>
      </rPr>
      <t>32 Vlastiti prihodi</t>
    </r>
  </si>
  <si>
    <t>44 Decentralizirana sredtva</t>
  </si>
  <si>
    <t>5  Pomoći</t>
  </si>
  <si>
    <t>56 Fondovi EU</t>
  </si>
  <si>
    <t>52 Ostale pomoći</t>
  </si>
  <si>
    <t>58 Ostale pomoći-proračunski korisnici</t>
  </si>
  <si>
    <t>PROGRAM 1206</t>
  </si>
  <si>
    <t>EU projekti UO za obrazovanje, kulutru i sport</t>
  </si>
  <si>
    <t>Tekući projekt T120602</t>
  </si>
  <si>
    <t>Europski socijalni fond-Projekt ZMS-pomoćnik u nastavi</t>
  </si>
  <si>
    <t>Izvor financiranja 1.1.1</t>
  </si>
  <si>
    <t>Opći prihodi i primici</t>
  </si>
  <si>
    <t>Izvor financiranja 5.6.1</t>
  </si>
  <si>
    <t xml:space="preserve"> Fondovi EU</t>
  </si>
  <si>
    <t>PROGRAM 1207</t>
  </si>
  <si>
    <t>Zakonski standardi ustanova u obrazovanju</t>
  </si>
  <si>
    <t>Aktivnost A120701</t>
  </si>
  <si>
    <t>Osiguravanje uvjeta rada za redovno poslovanje osnovne škole</t>
  </si>
  <si>
    <t>Izvor financiranja 4.4.1</t>
  </si>
  <si>
    <t xml:space="preserve"> Financijski rashodi</t>
  </si>
  <si>
    <t>Decentralizirana sredstva</t>
  </si>
  <si>
    <t>Izvor financiranja 5.8.1</t>
  </si>
  <si>
    <t>Aktivnost A120702</t>
  </si>
  <si>
    <t>Investicijska ulaganja u osnovne škole</t>
  </si>
  <si>
    <t>Kapitalni projekt K120703</t>
  </si>
  <si>
    <t>Kapitalna ulaganja u osnovne škole</t>
  </si>
  <si>
    <t>PROGRAM 1208</t>
  </si>
  <si>
    <t>Program ustanova u obrazovanju iznad standarda</t>
  </si>
  <si>
    <t>Aktivnost 120801</t>
  </si>
  <si>
    <t>Poticanje demografskog razvitka</t>
  </si>
  <si>
    <t>Aktivnost A120803</t>
  </si>
  <si>
    <t>Natjecanja iz znanja učenika</t>
  </si>
  <si>
    <t>Aktivnost A120804</t>
  </si>
  <si>
    <t>Financiranje školskih projekata</t>
  </si>
  <si>
    <t>Izvor 1.1.1</t>
  </si>
  <si>
    <t>Aktivnost A120808</t>
  </si>
  <si>
    <t>Nabava udžbenika za učenike osnovnih škola</t>
  </si>
  <si>
    <t>Izvor 5.8.1</t>
  </si>
  <si>
    <t>Aktivnost A120809</t>
  </si>
  <si>
    <t>Aktivnost A120810</t>
  </si>
  <si>
    <t>Aktivnost A120811</t>
  </si>
  <si>
    <t>Ostale pomoći proračunski korisnici</t>
  </si>
  <si>
    <t>Programi školskog kurikuluma</t>
  </si>
  <si>
    <t>Aktivnost A120818</t>
  </si>
  <si>
    <t>Ostale aktivnosti osnovnih škola</t>
  </si>
  <si>
    <t>Izvor financiranja 4.3.1</t>
  </si>
  <si>
    <t>Prihodi za posebne namjene proračunski korisnici</t>
  </si>
  <si>
    <t>Izvor financiranja 6.2.1</t>
  </si>
  <si>
    <t>Donacije-proračunski korisnici</t>
  </si>
  <si>
    <t>Dodatne djelatnosti osnovnih škola</t>
  </si>
  <si>
    <t>Izvor financiranja 3.2.1</t>
  </si>
  <si>
    <t>Vlastiti prihodi- proračunski korisnici</t>
  </si>
  <si>
    <t>Organizacija prehrane u osnovnim školama</t>
  </si>
  <si>
    <t>Opskrba školskih ustanova higijenskim potrepštinama za učenice osnovnih škola</t>
  </si>
  <si>
    <t>Tekući projekt T120802</t>
  </si>
  <si>
    <t>Produženi boravak</t>
  </si>
  <si>
    <t>Izvor financiranja 5.2.1</t>
  </si>
  <si>
    <t>43 Prihodi za posebne namjene-proračunski korisnici</t>
  </si>
  <si>
    <t>6 Donacije</t>
  </si>
  <si>
    <t>62 Donacije-proračunski korisnici</t>
  </si>
  <si>
    <t>Školska shema voća i mlijeka</t>
  </si>
  <si>
    <t>Ostale pomoći</t>
  </si>
  <si>
    <t>Fondovi EU</t>
  </si>
  <si>
    <t>Aktivnost A120819</t>
  </si>
  <si>
    <t>5.8.1</t>
  </si>
  <si>
    <t xml:space="preserve">Izvor </t>
  </si>
  <si>
    <t>Indeks                                5/2*100</t>
  </si>
  <si>
    <t xml:space="preserve"> RAČUN PRIHODA I RASHODA </t>
  </si>
  <si>
    <t xml:space="preserve"> IZVJEŠTAJ O PRIHODIMA  PREMA IZVORIMA FINANCIRANJA</t>
  </si>
  <si>
    <t>IZVJEŠTAJ O RASHODIMA PREMA IZVORIMA FINANCIRANJA</t>
  </si>
  <si>
    <t>IZVJEŠTAJ O RASHODIMA PREMA FUNKCIJSKOJ KLASIFIKACIJI</t>
  </si>
  <si>
    <t>II.POSEBNI DIO</t>
  </si>
  <si>
    <t xml:space="preserve"> IZVJEŠTAJ PO PROGRAMSKOJ  KLASIFIKACIJI</t>
  </si>
  <si>
    <t>Pomoći proračunskim korisnicima iz proračuna koji im nije nadležan</t>
  </si>
  <si>
    <t>Prihodi od financijske imovine</t>
  </si>
  <si>
    <t>Kamate na oročena sredstva i depozite po viđenju</t>
  </si>
  <si>
    <t>Prihodi po posebnim propisima</t>
  </si>
  <si>
    <t>Ostali nespomenuti prihodi</t>
  </si>
  <si>
    <t>INDEKS              5/2*100</t>
  </si>
  <si>
    <t>INDEKS                   5/2*100</t>
  </si>
  <si>
    <t>INDEKS                  5/2*100</t>
  </si>
  <si>
    <t>INDEKS                                5/2*100</t>
  </si>
  <si>
    <t>Prihodi od prodaje proizvoda i roba te pruženih usluga</t>
  </si>
  <si>
    <t>Prihodi od pruženih usluga</t>
  </si>
  <si>
    <t>BROJČANA OZNAKA I NAZIV</t>
  </si>
  <si>
    <t>UKUPNI PRIHODI</t>
  </si>
  <si>
    <t>Pomoći od izvanproračunskih korisnika</t>
  </si>
  <si>
    <t>Tekuće pomoći od izvanproračunskih korisnika</t>
  </si>
  <si>
    <t>Tekuće pomoći proračunskim korisnicima iz proračuna koji im nije nadležan</t>
  </si>
  <si>
    <t>Kapitalne pomoći proračunskim korisnicima iz proračuna koji im nije nadležan</t>
  </si>
  <si>
    <t>Donacije od pravnih i fizičkih ososba izvan općeg proračuna i povrat donacija po protestiranim jamstvima</t>
  </si>
  <si>
    <t>Tekuće donacije</t>
  </si>
  <si>
    <t>Prihodi od nadležnog proračuna i od HZZo-a temeljem ugovornih obveza</t>
  </si>
  <si>
    <t>Prihodi od nadležnog proračunaza financiranjeredovne djelatnosti proračunskih korisnika</t>
  </si>
  <si>
    <t>Prihodi od nadležnog proračuna za financiranje rashoda poslovanja</t>
  </si>
  <si>
    <t>Prihodi od prodaje građevinskih objekata</t>
  </si>
  <si>
    <t>Stambeni objekti</t>
  </si>
  <si>
    <t>…</t>
  </si>
  <si>
    <t>Plaće (Bruto)</t>
  </si>
  <si>
    <t>Plaće za redovan rad</t>
  </si>
  <si>
    <t>Plaće za prekovremeni rad</t>
  </si>
  <si>
    <t>Ostali rashodi za zaposlene</t>
  </si>
  <si>
    <t>Doprinosi na plaće</t>
  </si>
  <si>
    <t>Dop.za obvezno zdravstv.osig</t>
  </si>
  <si>
    <t>Dop.za obvezno osig.u.sl.nezaposl.</t>
  </si>
  <si>
    <t>Naknade troškova zaposlenima</t>
  </si>
  <si>
    <t>Službena putovanja</t>
  </si>
  <si>
    <t>Stručna usavršavanja</t>
  </si>
  <si>
    <t>Ostale naknade zaposlenima</t>
  </si>
  <si>
    <t>Rashodi za materijal i energiju</t>
  </si>
  <si>
    <t>Uredski materijal</t>
  </si>
  <si>
    <t>Materijal i sirovine</t>
  </si>
  <si>
    <t>Energija</t>
  </si>
  <si>
    <t>Materijal i dijelovi za tekuće i investicijsko održavanje</t>
  </si>
  <si>
    <t>Sitni inventar</t>
  </si>
  <si>
    <t>Službena, radna i zaštitna odjeća i obuća</t>
  </si>
  <si>
    <t>Rashodi za usluge</t>
  </si>
  <si>
    <t>Usluge telefona,pošte</t>
  </si>
  <si>
    <t>Usluge tekućeg i investicijskog održavanja</t>
  </si>
  <si>
    <t>Promidžbeni materijal</t>
  </si>
  <si>
    <t>Komunalne usluge</t>
  </si>
  <si>
    <t>Zakupnine i najamnine</t>
  </si>
  <si>
    <t>Zdravstvene usluge</t>
  </si>
  <si>
    <t>Intelektualne usluge</t>
  </si>
  <si>
    <t>Računalne usluge</t>
  </si>
  <si>
    <t>Ostale usluge</t>
  </si>
  <si>
    <t>Ostali nespomenuti rashodi poslovanja</t>
  </si>
  <si>
    <t>Naknade za rad pred. i izvr. tijela, povjer. i sl.</t>
  </si>
  <si>
    <t>Premije osiguranja</t>
  </si>
  <si>
    <t>Reprezentacija</t>
  </si>
  <si>
    <t>Članarine</t>
  </si>
  <si>
    <t>Pristojbe i naknade</t>
  </si>
  <si>
    <t>Troškovi sudskih postupaka</t>
  </si>
  <si>
    <t>Bankarske usluge i usluge platnog prometa</t>
  </si>
  <si>
    <t>Negativne tečajne razlike i valutna klauzula</t>
  </si>
  <si>
    <t>Zatezne kamate</t>
  </si>
  <si>
    <t>Ostali nespomenuti financijski rashodi</t>
  </si>
  <si>
    <t>Tekuće donacije u naravi</t>
  </si>
  <si>
    <t>Oprema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</si>
  <si>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</si>
  <si>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</si>
  <si>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</si>
  <si>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</si>
  <si>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</si>
  <si>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Knjige, umjetnička djela i ostale izložbene vrijednosti</t>
  </si>
  <si>
    <t>Knjige</t>
  </si>
  <si>
    <t>INDEKS                                   5/2*100</t>
  </si>
  <si>
    <t>Prihodi od prodaje proizv. i robe te pruž. usluga,prihodi od donacija te povrati po protestiranim jamstvima</t>
  </si>
  <si>
    <t>Kapitalne donacije</t>
  </si>
  <si>
    <t>Prihodi od nadležnog proračuna za nabavu nefinancijske imovine</t>
  </si>
  <si>
    <t>Ostali financijski rashodi</t>
  </si>
  <si>
    <t>Naknade građanima i kućanstvima u naravi</t>
  </si>
  <si>
    <t>Ostale naknade građanima i kućanstvima iz proračuna</t>
  </si>
  <si>
    <t>Plaće za posebne uvjete rada</t>
  </si>
  <si>
    <t>IZVJEŠTAJ O PRIHODIMA I RASHODIMA PREMA EKONOMSKOJ KLASIFIKACIJI</t>
  </si>
  <si>
    <t>Plaće(bruto)</t>
  </si>
  <si>
    <t>Doprinosi za obvezno zdravstveno osiguranje</t>
  </si>
  <si>
    <t>Naknade za prijevoz, za rad na terenu i za odvojen život</t>
  </si>
  <si>
    <t>Naknade za prijevoz, rad na terenu i odvojeni život</t>
  </si>
  <si>
    <t>Stručno usavršavanje zaposlenika</t>
  </si>
  <si>
    <t>Ostale naknade troškova zaposlenima</t>
  </si>
  <si>
    <t xml:space="preserve">Rashodi za materijal </t>
  </si>
  <si>
    <t>Uredski materijal i ostali materijalni rashodi</t>
  </si>
  <si>
    <t>Sitni inventar i auto gume</t>
  </si>
  <si>
    <t>Uredska oprema i namještaj</t>
  </si>
  <si>
    <t>Usluge telefona, pošte i prijevoza</t>
  </si>
  <si>
    <t>Usluge promidžbe i informiranja</t>
  </si>
  <si>
    <t>Zdravstvene i veterinarske usluge</t>
  </si>
  <si>
    <t>Intelektualne i osobne usluge</t>
  </si>
  <si>
    <t>Članarine i norme</t>
  </si>
  <si>
    <t>Stručno usavršavanje zaopslenika</t>
  </si>
  <si>
    <t>Naknade troškova osobama izvan radnog odnosa</t>
  </si>
  <si>
    <t>Naknade građanima  i kućanstvima iz proračuna</t>
  </si>
  <si>
    <t>Postrojenja i oprema</t>
  </si>
  <si>
    <t>Izvor financiranja 5.8.2</t>
  </si>
  <si>
    <t>Ostale pomoći proračunski korisnici-prenesena sredtva</t>
  </si>
  <si>
    <t>Dodatna ulaganja na građevinskim objektima</t>
  </si>
  <si>
    <t>Naknade građanima  i kućanstvima u naravi</t>
  </si>
  <si>
    <t>Naknade za prijevoz, za rad na terenu i odvojeni život</t>
  </si>
  <si>
    <t>INDEKS                  5/4*100</t>
  </si>
  <si>
    <t>Rashodi za dodatna ulaganja na financijskoj imovini</t>
  </si>
  <si>
    <t>Izvor financiranja 6.2.2</t>
  </si>
  <si>
    <t>Donacije-proračunski korisnici-prenesena sredstva</t>
  </si>
  <si>
    <t>Izvor financiranja 3.2.2</t>
  </si>
  <si>
    <t>Vlastiti prihodi proračunski korisnici-prenesena sredstva</t>
  </si>
  <si>
    <t>72 Priho. Od nefinan.imovine</t>
  </si>
  <si>
    <t>72 Priho.od nefinan.imovine</t>
  </si>
  <si>
    <t>Osnovna škola Gruda</t>
  </si>
  <si>
    <t>Korisnik K005</t>
  </si>
  <si>
    <t>sportska oprema</t>
  </si>
  <si>
    <t>postrojenja i oprema</t>
  </si>
  <si>
    <t>rashodi za nabavu proizvedene dugotrajne imovine</t>
  </si>
  <si>
    <t>rashodi za usluge</t>
  </si>
  <si>
    <t>komunalne usluge</t>
  </si>
  <si>
    <t>Usluge tekućeg i inves.održavanja</t>
  </si>
  <si>
    <t>Ostali nespomenuiti rashodi poslo.</t>
  </si>
  <si>
    <t>Ostale naknade trošk.zaposlenima</t>
  </si>
  <si>
    <t>Doprinos za obvezno zdrav.osigur.</t>
  </si>
  <si>
    <t>Materijal i dijelovi za tek.i inv.održ.</t>
  </si>
  <si>
    <t>Službena radna i zaštitna odjeća</t>
  </si>
  <si>
    <t>Usluge telefona pošte i prijevoza</t>
  </si>
  <si>
    <t>zatezne kamate</t>
  </si>
  <si>
    <t>Izvor financiranja 7.2.1</t>
  </si>
  <si>
    <t>INDEKS           5/3*100</t>
  </si>
  <si>
    <t>Materijal i dije.za tek. I inv.održav.</t>
  </si>
  <si>
    <t>Rashodi za dodatna ulaganja na građevinskim objektima</t>
  </si>
  <si>
    <t>Ostale usluge tek. i in.održavanja</t>
  </si>
  <si>
    <t>INDEKS          5/3*100</t>
  </si>
  <si>
    <t>INDEKS                                   5/3*100</t>
  </si>
  <si>
    <t>INDEKS                                5/3*100</t>
  </si>
  <si>
    <t>Indeks                                5/3*100</t>
  </si>
  <si>
    <t xml:space="preserve">INDEKS            5/3*100               </t>
  </si>
  <si>
    <t>RAZLIKA PRIMITAKA I IZDATAKA</t>
  </si>
  <si>
    <t>PRENESENI VIŠAK/MANJAK IZ PRETHODNE GODINE</t>
  </si>
  <si>
    <t xml:space="preserve">PRIJENOS VIŠKA/MANKA U SLIJEDEĆE RAZDOBLJE </t>
  </si>
  <si>
    <t>Namirnice</t>
  </si>
  <si>
    <t>Izvršenje 2024.</t>
  </si>
  <si>
    <t>sitan inventar</t>
  </si>
  <si>
    <t>usluge telefona,pošte i prijevoza</t>
  </si>
  <si>
    <t>računalne usluge</t>
  </si>
  <si>
    <t>ostale usluge</t>
  </si>
  <si>
    <t>Plaće (bruto)</t>
  </si>
  <si>
    <t>5.6.2</t>
  </si>
  <si>
    <t>Aktivnost A120602</t>
  </si>
  <si>
    <t>Rashod za materijal i energiju</t>
  </si>
  <si>
    <t>Pristojbe i nakanade</t>
  </si>
  <si>
    <t>4221,4223,4227</t>
  </si>
  <si>
    <t>Tekući projekt T120608</t>
  </si>
  <si>
    <t>IZVORNI PLAN/ REBALANS 2025.</t>
  </si>
  <si>
    <t>TEKUĆI PLAN 2025.</t>
  </si>
  <si>
    <t>TEKUĆI PLAN 2025.*</t>
  </si>
  <si>
    <t>izvorni plan / rebalans 2025.</t>
  </si>
  <si>
    <t>Tekući plan 2025.</t>
  </si>
  <si>
    <t>Izvršenje 2025.</t>
  </si>
  <si>
    <t>IZVORNI PLAN/REBALANS 2025</t>
  </si>
  <si>
    <t>Postrojenje i oprema</t>
  </si>
  <si>
    <t xml:space="preserve">Službena putovanja </t>
  </si>
  <si>
    <t>Tuzemne članarine</t>
  </si>
  <si>
    <t>GODIŠNJI IZVJEŠTAJ O IZVRŠENJU FINANCIJSKOG PLANA PRORAČUNSKOG KORISNIKA OSNOVNA ŠKOLA GRUDA
ZA 2025. GODINU</t>
  </si>
  <si>
    <t>OSTVARENJE/IZVRŠENJE  1.-12.2024.</t>
  </si>
  <si>
    <t>OSTVARENJE/IZVRŠENJE  1.-12.2025.</t>
  </si>
  <si>
    <t xml:space="preserve">OSTVARENJE/IZVRŠENJE 
1.-12.2024. </t>
  </si>
  <si>
    <t xml:space="preserve">OSTVARENJE/IZVRŠENJE 
1.-12.2025. </t>
  </si>
  <si>
    <t>naknade građanima i kućan.i druge naknade</t>
  </si>
  <si>
    <t>knjige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</si>
</sst>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20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20" fillId="2" borderId="3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vertical="center" wrapText="1"/>
    </xf>
    <xf numFmtId="3" fontId="3" fillId="5" borderId="4" xfId="0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left" vertical="center" wrapText="1"/>
    </xf>
    <xf numFmtId="3" fontId="6" fillId="3" borderId="3" xfId="0" applyNumberFormat="1" applyFont="1" applyFill="1" applyBorder="1" applyAlignment="1">
      <alignment horizontal="right" wrapText="1"/>
    </xf>
    <xf numFmtId="0" fontId="21" fillId="3" borderId="3" xfId="0" quotePrefix="1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vertical="center" wrapText="1"/>
    </xf>
    <xf numFmtId="0" fontId="20" fillId="5" borderId="3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horizontal="right" wrapText="1"/>
    </xf>
    <xf numFmtId="3" fontId="6" fillId="2" borderId="0" xfId="0" quotePrefix="1" applyNumberFormat="1" applyFont="1" applyFill="1" applyAlignment="1">
      <alignment horizontal="right"/>
    </xf>
    <xf numFmtId="0" fontId="6" fillId="0" borderId="0" xfId="0" quotePrefix="1" applyFont="1" applyAlignment="1">
      <alignment horizontal="left" wrapText="1"/>
    </xf>
    <xf numFmtId="0" fontId="6" fillId="0" borderId="0" xfId="0" quotePrefix="1" applyFont="1" applyAlignment="1">
      <alignment horizontal="center" wrapText="1"/>
    </xf>
    <xf numFmtId="0" fontId="6" fillId="0" borderId="0" xfId="0" quotePrefix="1" applyFont="1" applyAlignment="1">
      <alignment horizontal="left"/>
    </xf>
    <xf numFmtId="3" fontId="9" fillId="2" borderId="0" xfId="0" quotePrefix="1" applyNumberFormat="1" applyFont="1" applyFill="1" applyAlignment="1">
      <alignment horizontal="right"/>
    </xf>
    <xf numFmtId="0" fontId="17" fillId="0" borderId="0" xfId="0" applyFont="1" applyAlignment="1">
      <alignment wrapText="1"/>
    </xf>
    <xf numFmtId="0" fontId="9" fillId="0" borderId="0" xfId="0" quotePrefix="1" applyFont="1" applyAlignment="1">
      <alignment horizontal="left" wrapText="1"/>
    </xf>
    <xf numFmtId="0" fontId="9" fillId="0" borderId="0" xfId="0" quotePrefix="1" applyFont="1" applyAlignment="1">
      <alignment horizontal="center" wrapText="1"/>
    </xf>
    <xf numFmtId="0" fontId="9" fillId="0" borderId="0" xfId="0" quotePrefix="1" applyFont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wrapText="1"/>
    </xf>
    <xf numFmtId="0" fontId="3" fillId="0" borderId="2" xfId="0" quotePrefix="1" applyFont="1" applyBorder="1" applyAlignment="1">
      <alignment horizontal="left" wrapText="1"/>
    </xf>
    <xf numFmtId="0" fontId="3" fillId="0" borderId="2" xfId="0" quotePrefix="1" applyFont="1" applyBorder="1" applyAlignment="1">
      <alignment horizontal="left"/>
    </xf>
    <xf numFmtId="0" fontId="0" fillId="6" borderId="0" xfId="0" applyFill="1"/>
    <xf numFmtId="0" fontId="0" fillId="5" borderId="0" xfId="0" applyFill="1"/>
    <xf numFmtId="3" fontId="6" fillId="2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3" xfId="0" quotePrefix="1" applyFont="1" applyFill="1" applyBorder="1" applyAlignment="1">
      <alignment horizontal="left" vertical="center"/>
    </xf>
    <xf numFmtId="0" fontId="20" fillId="5" borderId="3" xfId="0" quotePrefix="1" applyFont="1" applyFill="1" applyBorder="1" applyAlignment="1">
      <alignment horizontal="left" vertical="center"/>
    </xf>
    <xf numFmtId="0" fontId="20" fillId="5" borderId="3" xfId="0" quotePrefix="1" applyFont="1" applyFill="1" applyBorder="1" applyAlignment="1">
      <alignment horizontal="left" vertical="center" wrapText="1"/>
    </xf>
    <xf numFmtId="0" fontId="20" fillId="4" borderId="3" xfId="0" quotePrefix="1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0" fillId="0" borderId="3" xfId="0" applyBorder="1"/>
    <xf numFmtId="0" fontId="1" fillId="0" borderId="0" xfId="0" applyFont="1"/>
    <xf numFmtId="0" fontId="3" fillId="2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right"/>
    </xf>
    <xf numFmtId="0" fontId="6" fillId="5" borderId="4" xfId="0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left" wrapText="1"/>
    </xf>
    <xf numFmtId="3" fontId="3" fillId="2" borderId="3" xfId="0" applyNumberFormat="1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right"/>
    </xf>
    <xf numFmtId="0" fontId="0" fillId="7" borderId="3" xfId="0" applyFill="1" applyBorder="1"/>
    <xf numFmtId="0" fontId="1" fillId="3" borderId="3" xfId="0" applyFont="1" applyFill="1" applyBorder="1"/>
    <xf numFmtId="0" fontId="0" fillId="5" borderId="3" xfId="0" applyFill="1" applyBorder="1"/>
    <xf numFmtId="0" fontId="0" fillId="2" borderId="3" xfId="0" applyFill="1" applyBorder="1"/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/>
    </xf>
    <xf numFmtId="0" fontId="3" fillId="5" borderId="3" xfId="0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left" wrapText="1"/>
    </xf>
    <xf numFmtId="0" fontId="0" fillId="5" borderId="1" xfId="0" applyFill="1" applyBorder="1"/>
    <xf numFmtId="0" fontId="0" fillId="0" borderId="1" xfId="0" applyBorder="1"/>
    <xf numFmtId="0" fontId="2" fillId="5" borderId="1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left" vertical="center" wrapText="1"/>
    </xf>
    <xf numFmtId="0" fontId="0" fillId="0" borderId="2" xfId="0" applyBorder="1"/>
    <xf numFmtId="0" fontId="7" fillId="4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 indent="1"/>
    </xf>
    <xf numFmtId="0" fontId="3" fillId="5" borderId="15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9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left" vertical="center" wrapText="1" indent="1"/>
    </xf>
    <xf numFmtId="0" fontId="24" fillId="5" borderId="3" xfId="0" applyFont="1" applyFill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24" fillId="5" borderId="3" xfId="0" applyFont="1" applyFill="1" applyBorder="1" applyAlignment="1">
      <alignment wrapText="1"/>
    </xf>
    <xf numFmtId="0" fontId="24" fillId="0" borderId="3" xfId="0" applyFont="1" applyBorder="1" applyAlignment="1">
      <alignment wrapText="1"/>
    </xf>
    <xf numFmtId="0" fontId="24" fillId="0" borderId="3" xfId="0" applyFont="1" applyBorder="1"/>
    <xf numFmtId="0" fontId="3" fillId="2" borderId="8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3" xfId="0" applyFont="1" applyFill="1" applyBorder="1" applyAlignment="1">
      <alignment horizontal="left" vertical="center" wrapText="1" indent="1"/>
    </xf>
    <xf numFmtId="0" fontId="7" fillId="2" borderId="8" xfId="0" applyFont="1" applyFill="1" applyBorder="1" applyAlignment="1">
      <alignment horizontal="left" vertical="center" wrapText="1" indent="1"/>
    </xf>
    <xf numFmtId="0" fontId="7" fillId="2" borderId="9" xfId="0" applyFont="1" applyFill="1" applyBorder="1" applyAlignment="1">
      <alignment horizontal="left" vertical="center" wrapText="1" indent="1"/>
    </xf>
    <xf numFmtId="0" fontId="7" fillId="2" borderId="10" xfId="0" applyFont="1" applyFill="1" applyBorder="1" applyAlignment="1">
      <alignment horizontal="left" vertical="center" wrapText="1" indent="1"/>
    </xf>
    <xf numFmtId="0" fontId="3" fillId="5" borderId="14" xfId="0" applyFont="1" applyFill="1" applyBorder="1" applyAlignment="1">
      <alignment horizontal="left" vertical="center" wrapText="1" indent="1"/>
    </xf>
    <xf numFmtId="0" fontId="3" fillId="2" borderId="1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15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left" vertical="center" wrapText="1" indent="1"/>
    </xf>
    <xf numFmtId="0" fontId="7" fillId="5" borderId="2" xfId="0" applyFont="1" applyFill="1" applyBorder="1" applyAlignment="1">
      <alignment horizontal="left" vertical="center" wrapText="1" indent="1"/>
    </xf>
    <xf numFmtId="0" fontId="7" fillId="5" borderId="4" xfId="0" applyFont="1" applyFill="1" applyBorder="1" applyAlignment="1">
      <alignment horizontal="left" vertical="center" wrapText="1" indent="1"/>
    </xf>
    <xf numFmtId="0" fontId="23" fillId="5" borderId="1" xfId="0" applyFont="1" applyFill="1" applyBorder="1" applyAlignment="1">
      <alignment horizontal="left" vertical="center" wrapText="1" indent="1"/>
    </xf>
    <xf numFmtId="0" fontId="23" fillId="5" borderId="2" xfId="0" applyFont="1" applyFill="1" applyBorder="1" applyAlignment="1">
      <alignment horizontal="left" vertical="center" wrapText="1" indent="1"/>
    </xf>
    <xf numFmtId="0" fontId="23" fillId="5" borderId="4" xfId="0" applyFont="1" applyFill="1" applyBorder="1" applyAlignment="1">
      <alignment horizontal="left" vertical="center" wrapText="1" inden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24" fillId="2" borderId="3" xfId="0" applyFont="1" applyFill="1" applyBorder="1" applyAlignment="1">
      <alignment wrapText="1"/>
    </xf>
    <xf numFmtId="0" fontId="7" fillId="2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20" fillId="4" borderId="3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horizontal="left" vertical="center" wrapText="1" indent="1"/>
    </xf>
    <xf numFmtId="0" fontId="20" fillId="2" borderId="4" xfId="0" applyFont="1" applyFill="1" applyBorder="1" applyAlignment="1">
      <alignment vertical="center" wrapText="1"/>
    </xf>
    <xf numFmtId="0" fontId="23" fillId="2" borderId="8" xfId="0" applyFont="1" applyFill="1" applyBorder="1" applyAlignment="1">
      <alignment horizontal="left" vertical="center" wrapText="1" indent="1"/>
    </xf>
    <xf numFmtId="0" fontId="23" fillId="2" borderId="9" xfId="0" applyFont="1" applyFill="1" applyBorder="1" applyAlignment="1">
      <alignment horizontal="left" vertical="center" wrapText="1" indent="1"/>
    </xf>
    <xf numFmtId="0" fontId="23" fillId="2" borderId="10" xfId="0" applyFont="1" applyFill="1" applyBorder="1" applyAlignment="1">
      <alignment horizontal="left" vertical="center" wrapText="1" indent="1"/>
    </xf>
    <xf numFmtId="0" fontId="23" fillId="2" borderId="1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23" fillId="2" borderId="15" xfId="0" applyFont="1" applyFill="1" applyBorder="1" applyAlignment="1">
      <alignment horizontal="left" vertical="center" wrapText="1" indent="1"/>
    </xf>
    <xf numFmtId="0" fontId="20" fillId="5" borderId="4" xfId="0" applyFont="1" applyFill="1" applyBorder="1" applyAlignment="1">
      <alignment vertical="center" wrapText="1"/>
    </xf>
    <xf numFmtId="0" fontId="23" fillId="5" borderId="14" xfId="0" applyFont="1" applyFill="1" applyBorder="1" applyAlignment="1">
      <alignment horizontal="left" vertical="center" wrapText="1" indent="1"/>
    </xf>
    <xf numFmtId="0" fontId="23" fillId="5" borderId="5" xfId="0" applyFont="1" applyFill="1" applyBorder="1" applyAlignment="1">
      <alignment horizontal="left" vertical="center" wrapText="1" indent="1"/>
    </xf>
    <xf numFmtId="0" fontId="23" fillId="5" borderId="15" xfId="0" applyFont="1" applyFill="1" applyBorder="1" applyAlignment="1">
      <alignment horizontal="left" vertical="center" wrapText="1" indent="1"/>
    </xf>
    <xf numFmtId="0" fontId="23" fillId="4" borderId="14" xfId="0" applyFont="1" applyFill="1" applyBorder="1" applyAlignment="1">
      <alignment horizontal="left" vertical="center" wrapText="1" indent="1"/>
    </xf>
    <xf numFmtId="0" fontId="23" fillId="4" borderId="5" xfId="0" applyFont="1" applyFill="1" applyBorder="1" applyAlignment="1">
      <alignment horizontal="left" vertical="center" wrapText="1" indent="1"/>
    </xf>
    <xf numFmtId="0" fontId="23" fillId="4" borderId="15" xfId="0" applyFont="1" applyFill="1" applyBorder="1" applyAlignment="1">
      <alignment horizontal="left" vertical="center" wrapText="1" indent="1"/>
    </xf>
    <xf numFmtId="0" fontId="20" fillId="2" borderId="10" xfId="0" applyFont="1" applyFill="1" applyBorder="1" applyAlignment="1">
      <alignment vertical="center" wrapText="1"/>
    </xf>
    <xf numFmtId="0" fontId="23" fillId="2" borderId="1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4" borderId="0" xfId="0" applyFill="1"/>
    <xf numFmtId="0" fontId="20" fillId="2" borderId="15" xfId="0" applyFont="1" applyFill="1" applyBorder="1" applyAlignment="1">
      <alignment vertical="center" wrapText="1"/>
    </xf>
    <xf numFmtId="4" fontId="9" fillId="2" borderId="0" xfId="0" quotePrefix="1" applyNumberFormat="1" applyFont="1" applyFill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0" fillId="5" borderId="3" xfId="0" applyNumberFormat="1" applyFill="1" applyBorder="1"/>
    <xf numFmtId="4" fontId="0" fillId="0" borderId="3" xfId="0" applyNumberFormat="1" applyBorder="1"/>
    <xf numFmtId="4" fontId="26" fillId="5" borderId="3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6" fillId="5" borderId="3" xfId="0" applyNumberFormat="1" applyFont="1" applyFill="1" applyBorder="1" applyAlignment="1">
      <alignment horizontal="right"/>
    </xf>
    <xf numFmtId="2" fontId="6" fillId="3" borderId="3" xfId="0" applyNumberFormat="1" applyFont="1" applyFill="1" applyBorder="1" applyAlignment="1">
      <alignment horizontal="right"/>
    </xf>
    <xf numFmtId="2" fontId="0" fillId="5" borderId="3" xfId="0" applyNumberFormat="1" applyFill="1" applyBorder="1"/>
    <xf numFmtId="2" fontId="0" fillId="0" borderId="3" xfId="0" applyNumberFormat="1" applyBorder="1"/>
    <xf numFmtId="2" fontId="0" fillId="2" borderId="3" xfId="0" applyNumberFormat="1" applyFill="1" applyBorder="1"/>
    <xf numFmtId="4" fontId="3" fillId="2" borderId="4" xfId="0" applyNumberFormat="1" applyFont="1" applyFill="1" applyBorder="1" applyAlignment="1">
      <alignment horizontal="right"/>
    </xf>
    <xf numFmtId="2" fontId="6" fillId="4" borderId="4" xfId="0" applyNumberFormat="1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2" fontId="3" fillId="5" borderId="4" xfId="0" applyNumberFormat="1" applyFont="1" applyFill="1" applyBorder="1" applyAlignment="1">
      <alignment horizontal="right"/>
    </xf>
    <xf numFmtId="2" fontId="3" fillId="5" borderId="3" xfId="0" applyNumberFormat="1" applyFont="1" applyFill="1" applyBorder="1" applyAlignment="1">
      <alignment horizontal="right"/>
    </xf>
    <xf numFmtId="2" fontId="3" fillId="2" borderId="4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2" fontId="22" fillId="3" borderId="3" xfId="0" applyNumberFormat="1" applyFont="1" applyFill="1" applyBorder="1" applyAlignment="1">
      <alignment horizontal="right"/>
    </xf>
    <xf numFmtId="2" fontId="3" fillId="4" borderId="3" xfId="0" applyNumberFormat="1" applyFont="1" applyFill="1" applyBorder="1" applyAlignment="1">
      <alignment horizontal="right"/>
    </xf>
    <xf numFmtId="2" fontId="7" fillId="5" borderId="3" xfId="0" applyNumberFormat="1" applyFont="1" applyFill="1" applyBorder="1" applyAlignment="1">
      <alignment horizontal="right"/>
    </xf>
    <xf numFmtId="2" fontId="7" fillId="2" borderId="3" xfId="0" applyNumberFormat="1" applyFont="1" applyFill="1" applyBorder="1" applyAlignment="1">
      <alignment horizontal="right"/>
    </xf>
    <xf numFmtId="2" fontId="3" fillId="3" borderId="3" xfId="0" applyNumberFormat="1" applyFont="1" applyFill="1" applyBorder="1" applyAlignment="1">
      <alignment horizontal="right"/>
    </xf>
    <xf numFmtId="2" fontId="0" fillId="0" borderId="0" xfId="0" applyNumberFormat="1"/>
    <xf numFmtId="2" fontId="23" fillId="2" borderId="3" xfId="0" applyNumberFormat="1" applyFont="1" applyFill="1" applyBorder="1" applyAlignment="1">
      <alignment horizontal="right"/>
    </xf>
    <xf numFmtId="2" fontId="23" fillId="5" borderId="3" xfId="0" applyNumberFormat="1" applyFont="1" applyFill="1" applyBorder="1" applyAlignment="1">
      <alignment horizontal="right"/>
    </xf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2" fontId="3" fillId="9" borderId="3" xfId="0" applyNumberFormat="1" applyFont="1" applyFill="1" applyBorder="1" applyAlignment="1">
      <alignment horizontal="right" vertical="center" wrapText="1"/>
    </xf>
    <xf numFmtId="2" fontId="3" fillId="9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 indent="1"/>
    </xf>
    <xf numFmtId="2" fontId="23" fillId="2" borderId="4" xfId="0" applyNumberFormat="1" applyFont="1" applyFill="1" applyBorder="1" applyAlignment="1">
      <alignment horizontal="right"/>
    </xf>
    <xf numFmtId="0" fontId="20" fillId="5" borderId="10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5" fillId="5" borderId="0" xfId="0" applyFont="1" applyFill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2" fontId="3" fillId="7" borderId="3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left" vertical="center" wrapText="1"/>
    </xf>
    <xf numFmtId="2" fontId="3" fillId="9" borderId="3" xfId="0" applyNumberFormat="1" applyFont="1" applyFill="1" applyBorder="1" applyAlignment="1">
      <alignment horizontal="right"/>
    </xf>
    <xf numFmtId="0" fontId="24" fillId="9" borderId="11" xfId="0" applyFont="1" applyFill="1" applyBorder="1" applyAlignment="1">
      <alignment horizontal="left" vertical="center" indent="1"/>
    </xf>
    <xf numFmtId="0" fontId="24" fillId="9" borderId="11" xfId="0" applyFont="1" applyFill="1" applyBorder="1" applyAlignment="1">
      <alignment horizontal="left" vertical="center" wrapText="1" indent="1"/>
    </xf>
    <xf numFmtId="0" fontId="24" fillId="9" borderId="3" xfId="0" applyFont="1" applyFill="1" applyBorder="1" applyAlignment="1">
      <alignment horizontal="left" vertical="center" wrapText="1"/>
    </xf>
    <xf numFmtId="2" fontId="24" fillId="9" borderId="3" xfId="0" applyNumberFormat="1" applyFont="1" applyFill="1" applyBorder="1" applyAlignment="1">
      <alignment horizontal="right"/>
    </xf>
    <xf numFmtId="0" fontId="3" fillId="9" borderId="3" xfId="0" applyFont="1" applyFill="1" applyBorder="1" applyAlignment="1">
      <alignment horizontal="left" vertical="center" wrapText="1"/>
    </xf>
    <xf numFmtId="0" fontId="23" fillId="9" borderId="3" xfId="0" applyFont="1" applyFill="1" applyBorder="1" applyAlignment="1">
      <alignment horizontal="left" vertical="center" wrapText="1"/>
    </xf>
    <xf numFmtId="0" fontId="7" fillId="9" borderId="3" xfId="0" applyFont="1" applyFill="1" applyBorder="1" applyAlignment="1">
      <alignment vertical="center" wrapText="1"/>
    </xf>
    <xf numFmtId="0" fontId="21" fillId="9" borderId="3" xfId="0" applyFont="1" applyFill="1" applyBorder="1" applyAlignment="1">
      <alignment vertical="center" wrapText="1"/>
    </xf>
    <xf numFmtId="0" fontId="20" fillId="9" borderId="3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 indent="1"/>
    </xf>
    <xf numFmtId="0" fontId="3" fillId="9" borderId="2" xfId="0" applyFont="1" applyFill="1" applyBorder="1" applyAlignment="1">
      <alignment horizontal="left" vertical="center" wrapText="1" indent="1"/>
    </xf>
    <xf numFmtId="0" fontId="22" fillId="9" borderId="4" xfId="0" applyFont="1" applyFill="1" applyBorder="1" applyAlignment="1">
      <alignment horizontal="left" vertical="center" wrapText="1" indent="1"/>
    </xf>
    <xf numFmtId="0" fontId="7" fillId="9" borderId="4" xfId="0" applyFont="1" applyFill="1" applyBorder="1" applyAlignment="1">
      <alignment vertical="center" wrapText="1"/>
    </xf>
    <xf numFmtId="2" fontId="23" fillId="9" borderId="3" xfId="0" applyNumberFormat="1" applyFont="1" applyFill="1" applyBorder="1" applyAlignment="1">
      <alignment horizontal="right"/>
    </xf>
    <xf numFmtId="0" fontId="9" fillId="9" borderId="3" xfId="0" applyFont="1" applyFill="1" applyBorder="1" applyAlignment="1">
      <alignment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 wrapText="1"/>
    </xf>
    <xf numFmtId="3" fontId="3" fillId="2" borderId="7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7" fillId="2" borderId="6" xfId="0" quotePrefix="1" applyFont="1" applyFill="1" applyBorder="1" applyAlignment="1">
      <alignment horizontal="left" vertical="center"/>
    </xf>
    <xf numFmtId="0" fontId="20" fillId="2" borderId="6" xfId="0" quotePrefix="1" applyFont="1" applyFill="1" applyBorder="1" applyAlignment="1">
      <alignment horizontal="left" vertical="center"/>
    </xf>
    <xf numFmtId="0" fontId="20" fillId="2" borderId="6" xfId="0" quotePrefix="1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left" wrapText="1"/>
    </xf>
    <xf numFmtId="4" fontId="3" fillId="2" borderId="6" xfId="0" applyNumberFormat="1" applyFont="1" applyFill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0" fontId="0" fillId="2" borderId="6" xfId="0" applyFill="1" applyBorder="1"/>
    <xf numFmtId="0" fontId="9" fillId="2" borderId="16" xfId="0" quotePrefix="1" applyFont="1" applyFill="1" applyBorder="1" applyAlignment="1">
      <alignment horizontal="left" vertical="center"/>
    </xf>
    <xf numFmtId="0" fontId="9" fillId="2" borderId="17" xfId="0" quotePrefix="1" applyFont="1" applyFill="1" applyBorder="1" applyAlignment="1">
      <alignment horizontal="left" vertical="center"/>
    </xf>
    <xf numFmtId="0" fontId="9" fillId="2" borderId="17" xfId="0" quotePrefix="1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right"/>
    </xf>
    <xf numFmtId="3" fontId="6" fillId="2" borderId="17" xfId="0" applyNumberFormat="1" applyFont="1" applyFill="1" applyBorder="1" applyAlignment="1">
      <alignment horizontal="center" wrapText="1"/>
    </xf>
    <xf numFmtId="3" fontId="6" fillId="2" borderId="17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15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0" fontId="0" fillId="0" borderId="19" xfId="0" applyBorder="1"/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1" fillId="0" borderId="0" xfId="0" applyFont="1" applyAlignment="1">
      <alignment horizontal="center" vertical="center"/>
    </xf>
    <xf numFmtId="0" fontId="6" fillId="2" borderId="22" xfId="0" quotePrefix="1" applyFont="1" applyFill="1" applyBorder="1" applyAlignment="1">
      <alignment horizontal="left" wrapText="1"/>
    </xf>
    <xf numFmtId="0" fontId="6" fillId="2" borderId="23" xfId="0" quotePrefix="1" applyFont="1" applyFill="1" applyBorder="1" applyAlignment="1">
      <alignment horizontal="left" wrapText="1"/>
    </xf>
    <xf numFmtId="0" fontId="6" fillId="2" borderId="23" xfId="0" quotePrefix="1" applyFont="1" applyFill="1" applyBorder="1" applyAlignment="1">
      <alignment horizontal="center" wrapText="1"/>
    </xf>
    <xf numFmtId="0" fontId="6" fillId="2" borderId="23" xfId="0" quotePrefix="1" applyFont="1" applyFill="1" applyBorder="1" applyAlignment="1">
      <alignment horizontal="left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0" borderId="26" xfId="0" quotePrefix="1" applyFont="1" applyBorder="1" applyAlignment="1">
      <alignment horizontal="left" wrapText="1"/>
    </xf>
    <xf numFmtId="0" fontId="3" fillId="2" borderId="27" xfId="0" applyFont="1" applyFill="1" applyBorder="1" applyAlignment="1">
      <alignment horizontal="center" vertical="center" wrapText="1"/>
    </xf>
    <xf numFmtId="3" fontId="6" fillId="3" borderId="27" xfId="0" applyNumberFormat="1" applyFont="1" applyFill="1" applyBorder="1" applyAlignment="1">
      <alignment horizontal="right"/>
    </xf>
    <xf numFmtId="0" fontId="6" fillId="0" borderId="22" xfId="0" quotePrefix="1" applyFont="1" applyBorder="1" applyAlignment="1">
      <alignment horizontal="left" wrapText="1"/>
    </xf>
    <xf numFmtId="0" fontId="6" fillId="0" borderId="23" xfId="0" quotePrefix="1" applyFont="1" applyBorder="1" applyAlignment="1">
      <alignment horizontal="left" wrapText="1"/>
    </xf>
    <xf numFmtId="0" fontId="3" fillId="0" borderId="23" xfId="0" quotePrefix="1" applyFont="1" applyBorder="1" applyAlignment="1">
      <alignment horizontal="center" wrapText="1"/>
    </xf>
    <xf numFmtId="0" fontId="6" fillId="0" borderId="23" xfId="0" quotePrefix="1" applyFont="1" applyBorder="1" applyAlignment="1">
      <alignment horizontal="left"/>
    </xf>
    <xf numFmtId="3" fontId="6" fillId="0" borderId="27" xfId="0" applyNumberFormat="1" applyFont="1" applyBorder="1" applyAlignment="1">
      <alignment horizontal="right" wrapText="1"/>
    </xf>
    <xf numFmtId="3" fontId="6" fillId="3" borderId="27" xfId="0" applyNumberFormat="1" applyFont="1" applyFill="1" applyBorder="1" applyAlignment="1">
      <alignment horizontal="right" wrapText="1"/>
    </xf>
    <xf numFmtId="0" fontId="9" fillId="0" borderId="26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9" fillId="3" borderId="26" xfId="0" quotePrefix="1" applyFont="1" applyFill="1" applyBorder="1" applyAlignment="1">
      <alignment horizontal="left" vertical="center"/>
    </xf>
    <xf numFmtId="14" fontId="24" fillId="9" borderId="11" xfId="0" quotePrefix="1" applyNumberFormat="1" applyFont="1" applyFill="1" applyBorder="1" applyAlignment="1">
      <alignment horizontal="left" vertical="center" wrapText="1" indent="1"/>
    </xf>
    <xf numFmtId="0" fontId="3" fillId="9" borderId="4" xfId="0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 wrapText="1" indent="1"/>
    </xf>
    <xf numFmtId="0" fontId="20" fillId="2" borderId="0" xfId="0" applyFont="1" applyFill="1" applyAlignment="1">
      <alignment vertical="center" wrapText="1"/>
    </xf>
    <xf numFmtId="2" fontId="23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2" fontId="3" fillId="5" borderId="0" xfId="0" applyNumberFormat="1" applyFont="1" applyFill="1" applyAlignment="1">
      <alignment horizontal="center" vertical="center" wrapText="1"/>
    </xf>
    <xf numFmtId="0" fontId="9" fillId="7" borderId="4" xfId="0" applyFont="1" applyFill="1" applyBorder="1" applyAlignment="1">
      <alignment vertical="center" wrapText="1"/>
    </xf>
    <xf numFmtId="2" fontId="23" fillId="7" borderId="3" xfId="0" applyNumberFormat="1" applyFont="1" applyFill="1" applyBorder="1" applyAlignment="1">
      <alignment horizontal="right"/>
    </xf>
    <xf numFmtId="2" fontId="3" fillId="7" borderId="3" xfId="0" applyNumberFormat="1" applyFont="1" applyFill="1" applyBorder="1" applyAlignment="1">
      <alignment horizontal="right"/>
    </xf>
    <xf numFmtId="0" fontId="20" fillId="5" borderId="15" xfId="0" applyFont="1" applyFill="1" applyBorder="1" applyAlignment="1">
      <alignment vertical="center" wrapText="1"/>
    </xf>
    <xf numFmtId="0" fontId="3" fillId="10" borderId="14" xfId="0" applyFont="1" applyFill="1" applyBorder="1" applyAlignment="1">
      <alignment horizontal="left" vertical="center" wrapText="1" indent="1"/>
    </xf>
    <xf numFmtId="0" fontId="3" fillId="10" borderId="5" xfId="0" applyFont="1" applyFill="1" applyBorder="1" applyAlignment="1">
      <alignment horizontal="left" vertical="center" wrapText="1" indent="1"/>
    </xf>
    <xf numFmtId="0" fontId="3" fillId="10" borderId="15" xfId="0" applyFont="1" applyFill="1" applyBorder="1" applyAlignment="1">
      <alignment horizontal="left" vertical="center" wrapText="1" indent="1"/>
    </xf>
    <xf numFmtId="0" fontId="3" fillId="10" borderId="4" xfId="0" applyFont="1" applyFill="1" applyBorder="1" applyAlignment="1">
      <alignment horizontal="left" vertical="center" wrapText="1"/>
    </xf>
    <xf numFmtId="2" fontId="3" fillId="10" borderId="3" xfId="0" applyNumberFormat="1" applyFont="1" applyFill="1" applyBorder="1" applyAlignment="1">
      <alignment horizontal="right"/>
    </xf>
    <xf numFmtId="0" fontId="3" fillId="10" borderId="3" xfId="0" applyFont="1" applyFill="1" applyBorder="1" applyAlignment="1">
      <alignment horizontal="center" vertical="center" wrapText="1"/>
    </xf>
    <xf numFmtId="2" fontId="3" fillId="10" borderId="3" xfId="0" applyNumberFormat="1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left" vertical="center" wrapText="1" indent="1"/>
    </xf>
    <xf numFmtId="0" fontId="7" fillId="10" borderId="9" xfId="0" applyFont="1" applyFill="1" applyBorder="1" applyAlignment="1">
      <alignment horizontal="left" vertical="center" wrapText="1" indent="1"/>
    </xf>
    <xf numFmtId="0" fontId="7" fillId="10" borderId="10" xfId="0" applyFont="1" applyFill="1" applyBorder="1" applyAlignment="1">
      <alignment horizontal="left" vertical="center" wrapText="1" indent="1"/>
    </xf>
    <xf numFmtId="0" fontId="7" fillId="10" borderId="4" xfId="0" applyFont="1" applyFill="1" applyBorder="1" applyAlignment="1">
      <alignment horizontal="left" vertical="center" wrapText="1"/>
    </xf>
    <xf numFmtId="2" fontId="7" fillId="10" borderId="3" xfId="0" applyNumberFormat="1" applyFont="1" applyFill="1" applyBorder="1" applyAlignment="1">
      <alignment horizontal="right"/>
    </xf>
    <xf numFmtId="0" fontId="3" fillId="10" borderId="1" xfId="0" applyFont="1" applyFill="1" applyBorder="1" applyAlignment="1">
      <alignment horizontal="left" vertical="center" wrapText="1" indent="1"/>
    </xf>
    <xf numFmtId="0" fontId="3" fillId="10" borderId="2" xfId="0" applyFont="1" applyFill="1" applyBorder="1" applyAlignment="1">
      <alignment horizontal="left" vertical="center" wrapText="1" indent="1"/>
    </xf>
    <xf numFmtId="0" fontId="3" fillId="10" borderId="4" xfId="0" applyFont="1" applyFill="1" applyBorder="1" applyAlignment="1">
      <alignment horizontal="left" vertical="center" wrapText="1" indent="1"/>
    </xf>
    <xf numFmtId="0" fontId="3" fillId="10" borderId="8" xfId="0" applyFont="1" applyFill="1" applyBorder="1" applyAlignment="1">
      <alignment horizontal="left" vertical="center" wrapText="1" indent="1"/>
    </xf>
    <xf numFmtId="0" fontId="3" fillId="10" borderId="9" xfId="0" applyFont="1" applyFill="1" applyBorder="1" applyAlignment="1">
      <alignment horizontal="left" vertical="center" wrapText="1" indent="1"/>
    </xf>
    <xf numFmtId="0" fontId="3" fillId="10" borderId="10" xfId="0" applyFont="1" applyFill="1" applyBorder="1" applyAlignment="1">
      <alignment horizontal="left" vertical="center" wrapText="1" indent="1"/>
    </xf>
    <xf numFmtId="0" fontId="3" fillId="10" borderId="1" xfId="0" applyFont="1" applyFill="1" applyBorder="1" applyAlignment="1">
      <alignment horizontal="left" vertical="center" wrapText="1"/>
    </xf>
    <xf numFmtId="0" fontId="3" fillId="10" borderId="2" xfId="0" applyFont="1" applyFill="1" applyBorder="1" applyAlignment="1">
      <alignment horizontal="left" vertical="center" wrapText="1"/>
    </xf>
    <xf numFmtId="0" fontId="6" fillId="11" borderId="3" xfId="0" applyFont="1" applyFill="1" applyBorder="1" applyAlignment="1">
      <alignment horizontal="left" vertical="center" wrapText="1"/>
    </xf>
    <xf numFmtId="2" fontId="22" fillId="11" borderId="3" xfId="0" applyNumberFormat="1" applyFont="1" applyFill="1" applyBorder="1" applyAlignment="1">
      <alignment horizontal="right"/>
    </xf>
    <xf numFmtId="0" fontId="3" fillId="11" borderId="3" xfId="0" applyFont="1" applyFill="1" applyBorder="1" applyAlignment="1">
      <alignment horizontal="center" vertical="center" wrapText="1"/>
    </xf>
    <xf numFmtId="2" fontId="3" fillId="11" borderId="3" xfId="0" applyNumberFormat="1" applyFont="1" applyFill="1" applyBorder="1" applyAlignment="1">
      <alignment horizontal="center" vertical="center" wrapText="1"/>
    </xf>
    <xf numFmtId="2" fontId="6" fillId="11" borderId="3" xfId="0" applyNumberFormat="1" applyFont="1" applyFill="1" applyBorder="1" applyAlignment="1">
      <alignment horizontal="right"/>
    </xf>
    <xf numFmtId="0" fontId="9" fillId="11" borderId="3" xfId="0" applyFont="1" applyFill="1" applyBorder="1" applyAlignment="1">
      <alignment vertical="center" wrapText="1"/>
    </xf>
    <xf numFmtId="0" fontId="3" fillId="10" borderId="3" xfId="0" applyFont="1" applyFill="1" applyBorder="1" applyAlignment="1">
      <alignment horizontal="left" vertical="center" wrapText="1"/>
    </xf>
    <xf numFmtId="0" fontId="3" fillId="10" borderId="2" xfId="0" applyFont="1" applyFill="1" applyBorder="1" applyAlignment="1">
      <alignment vertical="center" wrapText="1"/>
    </xf>
    <xf numFmtId="0" fontId="3" fillId="10" borderId="4" xfId="0" applyFont="1" applyFill="1" applyBorder="1" applyAlignment="1">
      <alignment vertical="center" wrapText="1"/>
    </xf>
    <xf numFmtId="0" fontId="3" fillId="10" borderId="3" xfId="0" applyFont="1" applyFill="1" applyBorder="1" applyAlignment="1">
      <alignment vertical="center" wrapText="1"/>
    </xf>
    <xf numFmtId="2" fontId="3" fillId="10" borderId="3" xfId="0" applyNumberFormat="1" applyFont="1" applyFill="1" applyBorder="1"/>
    <xf numFmtId="0" fontId="7" fillId="10" borderId="3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left" vertical="center" wrapText="1" indent="1"/>
    </xf>
    <xf numFmtId="0" fontId="7" fillId="10" borderId="2" xfId="0" applyFont="1" applyFill="1" applyBorder="1" applyAlignment="1">
      <alignment horizontal="left" vertical="center" wrapText="1" indent="1"/>
    </xf>
    <xf numFmtId="0" fontId="7" fillId="10" borderId="4" xfId="0" applyFont="1" applyFill="1" applyBorder="1" applyAlignment="1">
      <alignment horizontal="left" vertical="center" wrapText="1" indent="1"/>
    </xf>
    <xf numFmtId="0" fontId="7" fillId="10" borderId="4" xfId="0" applyFont="1" applyFill="1" applyBorder="1" applyAlignment="1">
      <alignment vertical="center" wrapText="1"/>
    </xf>
    <xf numFmtId="0" fontId="23" fillId="10" borderId="1" xfId="0" applyFont="1" applyFill="1" applyBorder="1" applyAlignment="1">
      <alignment horizontal="left" vertical="center" wrapText="1" indent="1"/>
    </xf>
    <xf numFmtId="0" fontId="23" fillId="10" borderId="2" xfId="0" applyFont="1" applyFill="1" applyBorder="1" applyAlignment="1">
      <alignment horizontal="left" vertical="center" wrapText="1" indent="1"/>
    </xf>
    <xf numFmtId="0" fontId="23" fillId="10" borderId="4" xfId="0" applyFont="1" applyFill="1" applyBorder="1" applyAlignment="1">
      <alignment horizontal="left" vertical="center" wrapText="1" indent="1"/>
    </xf>
    <xf numFmtId="0" fontId="23" fillId="10" borderId="8" xfId="0" applyFont="1" applyFill="1" applyBorder="1" applyAlignment="1">
      <alignment horizontal="left" vertical="center" wrapText="1" indent="1"/>
    </xf>
    <xf numFmtId="0" fontId="23" fillId="10" borderId="9" xfId="0" applyFont="1" applyFill="1" applyBorder="1" applyAlignment="1">
      <alignment horizontal="left" vertical="center" wrapText="1" indent="1"/>
    </xf>
    <xf numFmtId="0" fontId="23" fillId="10" borderId="10" xfId="0" applyFont="1" applyFill="1" applyBorder="1" applyAlignment="1">
      <alignment horizontal="left" vertical="center" wrapText="1" indent="1"/>
    </xf>
    <xf numFmtId="2" fontId="0" fillId="10" borderId="3" xfId="0" applyNumberFormat="1" applyFill="1" applyBorder="1"/>
    <xf numFmtId="2" fontId="0" fillId="10" borderId="0" xfId="0" applyNumberFormat="1" applyFill="1"/>
    <xf numFmtId="0" fontId="20" fillId="10" borderId="4" xfId="0" applyFont="1" applyFill="1" applyBorder="1" applyAlignment="1">
      <alignment vertical="center" wrapText="1"/>
    </xf>
    <xf numFmtId="0" fontId="23" fillId="10" borderId="14" xfId="0" applyFont="1" applyFill="1" applyBorder="1" applyAlignment="1">
      <alignment horizontal="left" vertical="center" wrapText="1" indent="1"/>
    </xf>
    <xf numFmtId="0" fontId="23" fillId="10" borderId="5" xfId="0" applyFont="1" applyFill="1" applyBorder="1" applyAlignment="1">
      <alignment horizontal="left" vertical="center" wrapText="1" indent="1"/>
    </xf>
    <xf numFmtId="0" fontId="20" fillId="10" borderId="3" xfId="0" applyFont="1" applyFill="1" applyBorder="1" applyAlignment="1">
      <alignment vertical="center" wrapText="1"/>
    </xf>
    <xf numFmtId="2" fontId="3" fillId="10" borderId="4" xfId="0" applyNumberFormat="1" applyFont="1" applyFill="1" applyBorder="1" applyAlignment="1">
      <alignment horizontal="right"/>
    </xf>
    <xf numFmtId="0" fontId="23" fillId="10" borderId="15" xfId="0" applyFont="1" applyFill="1" applyBorder="1" applyAlignment="1">
      <alignment horizontal="left" vertical="center" wrapText="1" indent="1"/>
    </xf>
    <xf numFmtId="2" fontId="23" fillId="10" borderId="3" xfId="0" applyNumberFormat="1" applyFont="1" applyFill="1" applyBorder="1" applyAlignment="1">
      <alignment horizontal="right"/>
    </xf>
    <xf numFmtId="0" fontId="3" fillId="12" borderId="3" xfId="0" applyFont="1" applyFill="1" applyBorder="1" applyAlignment="1">
      <alignment horizontal="left" vertical="center" wrapText="1"/>
    </xf>
    <xf numFmtId="2" fontId="3" fillId="12" borderId="3" xfId="0" applyNumberFormat="1" applyFont="1" applyFill="1" applyBorder="1" applyAlignment="1">
      <alignment horizontal="right"/>
    </xf>
    <xf numFmtId="0" fontId="3" fillId="12" borderId="3" xfId="0" applyFont="1" applyFill="1" applyBorder="1" applyAlignment="1">
      <alignment horizontal="center" vertical="center" wrapText="1"/>
    </xf>
    <xf numFmtId="2" fontId="3" fillId="12" borderId="3" xfId="0" applyNumberFormat="1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left" vertical="center"/>
    </xf>
    <xf numFmtId="0" fontId="3" fillId="12" borderId="2" xfId="0" applyFont="1" applyFill="1" applyBorder="1" applyAlignment="1">
      <alignment horizontal="left" vertical="center" wrapText="1"/>
    </xf>
    <xf numFmtId="0" fontId="3" fillId="12" borderId="4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22" fillId="12" borderId="1" xfId="0" applyFont="1" applyFill="1" applyBorder="1" applyAlignment="1">
      <alignment horizontal="left" vertical="center" wrapText="1" indent="1"/>
    </xf>
    <xf numFmtId="0" fontId="3" fillId="12" borderId="2" xfId="0" applyFont="1" applyFill="1" applyBorder="1" applyAlignment="1">
      <alignment horizontal="left" vertical="center" wrapText="1" indent="1"/>
    </xf>
    <xf numFmtId="0" fontId="3" fillId="12" borderId="4" xfId="0" applyFont="1" applyFill="1" applyBorder="1" applyAlignment="1">
      <alignment horizontal="left" vertical="center" wrapText="1" indent="1"/>
    </xf>
    <xf numFmtId="0" fontId="20" fillId="12" borderId="4" xfId="0" applyFont="1" applyFill="1" applyBorder="1" applyAlignment="1">
      <alignment vertical="center" wrapText="1"/>
    </xf>
    <xf numFmtId="0" fontId="7" fillId="12" borderId="3" xfId="0" applyFont="1" applyFill="1" applyBorder="1" applyAlignment="1">
      <alignment vertical="center" wrapText="1"/>
    </xf>
    <xf numFmtId="0" fontId="3" fillId="12" borderId="8" xfId="0" applyFont="1" applyFill="1" applyBorder="1" applyAlignment="1">
      <alignment horizontal="left" vertical="center" wrapText="1" indent="1"/>
    </xf>
    <xf numFmtId="0" fontId="3" fillId="12" borderId="9" xfId="0" applyFont="1" applyFill="1" applyBorder="1" applyAlignment="1">
      <alignment horizontal="left" vertical="center" wrapText="1" indent="1"/>
    </xf>
    <xf numFmtId="0" fontId="3" fillId="12" borderId="10" xfId="0" applyFont="1" applyFill="1" applyBorder="1" applyAlignment="1">
      <alignment horizontal="left" vertical="center" wrapText="1" indent="1"/>
    </xf>
    <xf numFmtId="0" fontId="7" fillId="12" borderId="4" xfId="0" applyFont="1" applyFill="1" applyBorder="1" applyAlignment="1">
      <alignment vertical="center" wrapText="1"/>
    </xf>
    <xf numFmtId="0" fontId="20" fillId="12" borderId="3" xfId="0" applyFont="1" applyFill="1" applyBorder="1" applyAlignment="1">
      <alignment vertical="center" wrapText="1"/>
    </xf>
    <xf numFmtId="0" fontId="23" fillId="12" borderId="1" xfId="0" applyFont="1" applyFill="1" applyBorder="1" applyAlignment="1">
      <alignment horizontal="left" vertical="center" wrapText="1" indent="1"/>
    </xf>
    <xf numFmtId="0" fontId="23" fillId="12" borderId="2" xfId="0" applyFont="1" applyFill="1" applyBorder="1" applyAlignment="1">
      <alignment horizontal="left" vertical="center" wrapText="1" indent="1"/>
    </xf>
    <xf numFmtId="0" fontId="23" fillId="12" borderId="4" xfId="0" applyFont="1" applyFill="1" applyBorder="1" applyAlignment="1">
      <alignment horizontal="left" vertical="center" wrapText="1" indent="1"/>
    </xf>
    <xf numFmtId="2" fontId="23" fillId="12" borderId="3" xfId="0" applyNumberFormat="1" applyFont="1" applyFill="1" applyBorder="1" applyAlignment="1">
      <alignment horizontal="right"/>
    </xf>
    <xf numFmtId="0" fontId="23" fillId="13" borderId="8" xfId="0" applyFont="1" applyFill="1" applyBorder="1" applyAlignment="1">
      <alignment horizontal="left" vertical="center" wrapText="1" indent="1"/>
    </xf>
    <xf numFmtId="0" fontId="23" fillId="13" borderId="9" xfId="0" applyFont="1" applyFill="1" applyBorder="1" applyAlignment="1">
      <alignment horizontal="left" vertical="center" wrapText="1" indent="1"/>
    </xf>
    <xf numFmtId="0" fontId="23" fillId="13" borderId="10" xfId="0" applyFont="1" applyFill="1" applyBorder="1" applyAlignment="1">
      <alignment horizontal="left" vertical="center" wrapText="1" indent="1"/>
    </xf>
    <xf numFmtId="0" fontId="20" fillId="13" borderId="3" xfId="0" applyFont="1" applyFill="1" applyBorder="1" applyAlignment="1">
      <alignment vertical="center" wrapText="1"/>
    </xf>
    <xf numFmtId="2" fontId="23" fillId="13" borderId="3" xfId="0" applyNumberFormat="1" applyFont="1" applyFill="1" applyBorder="1" applyAlignment="1">
      <alignment horizontal="right"/>
    </xf>
    <xf numFmtId="2" fontId="3" fillId="13" borderId="3" xfId="0" applyNumberFormat="1" applyFont="1" applyFill="1" applyBorder="1" applyAlignment="1">
      <alignment horizontal="right"/>
    </xf>
    <xf numFmtId="0" fontId="3" fillId="13" borderId="3" xfId="0" applyFont="1" applyFill="1" applyBorder="1" applyAlignment="1">
      <alignment horizontal="center" vertical="center" wrapText="1"/>
    </xf>
    <xf numFmtId="2" fontId="3" fillId="13" borderId="3" xfId="0" applyNumberFormat="1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3" fillId="13" borderId="2" xfId="0" applyFont="1" applyFill="1" applyBorder="1" applyAlignment="1">
      <alignment horizontal="left" vertical="center" wrapText="1"/>
    </xf>
    <xf numFmtId="0" fontId="3" fillId="13" borderId="4" xfId="0" applyFont="1" applyFill="1" applyBorder="1" applyAlignment="1">
      <alignment horizontal="left" vertical="center" wrapText="1"/>
    </xf>
    <xf numFmtId="0" fontId="23" fillId="13" borderId="1" xfId="0" applyFont="1" applyFill="1" applyBorder="1" applyAlignment="1">
      <alignment horizontal="left" vertical="center" wrapText="1" indent="1"/>
    </xf>
    <xf numFmtId="0" fontId="23" fillId="13" borderId="2" xfId="0" applyFont="1" applyFill="1" applyBorder="1" applyAlignment="1">
      <alignment horizontal="left" vertical="center" wrapText="1" indent="1"/>
    </xf>
    <xf numFmtId="0" fontId="23" fillId="13" borderId="4" xfId="0" applyFont="1" applyFill="1" applyBorder="1" applyAlignment="1">
      <alignment horizontal="left" vertical="center" wrapText="1" indent="1"/>
    </xf>
    <xf numFmtId="0" fontId="20" fillId="13" borderId="4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horizontal="left" vertical="center" wrapText="1" indent="1"/>
    </xf>
    <xf numFmtId="0" fontId="3" fillId="13" borderId="2" xfId="0" applyFont="1" applyFill="1" applyBorder="1" applyAlignment="1">
      <alignment horizontal="left" vertical="center" wrapText="1" indent="1"/>
    </xf>
    <xf numFmtId="0" fontId="3" fillId="13" borderId="4" xfId="0" applyFont="1" applyFill="1" applyBorder="1" applyAlignment="1">
      <alignment horizontal="left" vertical="center" wrapText="1" indent="1"/>
    </xf>
    <xf numFmtId="0" fontId="7" fillId="13" borderId="4" xfId="0" applyFont="1" applyFill="1" applyBorder="1" applyAlignment="1">
      <alignment vertical="center" wrapText="1"/>
    </xf>
    <xf numFmtId="0" fontId="7" fillId="13" borderId="3" xfId="0" applyFont="1" applyFill="1" applyBorder="1" applyAlignment="1">
      <alignment vertical="center" wrapText="1"/>
    </xf>
    <xf numFmtId="0" fontId="3" fillId="13" borderId="3" xfId="0" applyFont="1" applyFill="1" applyBorder="1" applyAlignment="1">
      <alignment horizontal="left" vertical="center" wrapText="1"/>
    </xf>
    <xf numFmtId="0" fontId="3" fillId="14" borderId="4" xfId="0" applyFont="1" applyFill="1" applyBorder="1" applyAlignment="1">
      <alignment horizontal="left" vertical="center" wrapText="1"/>
    </xf>
    <xf numFmtId="2" fontId="3" fillId="14" borderId="3" xfId="0" applyNumberFormat="1" applyFont="1" applyFill="1" applyBorder="1" applyAlignment="1">
      <alignment horizontal="right"/>
    </xf>
    <xf numFmtId="0" fontId="3" fillId="14" borderId="3" xfId="0" applyFont="1" applyFill="1" applyBorder="1" applyAlignment="1">
      <alignment horizontal="center" vertical="center" wrapText="1"/>
    </xf>
    <xf numFmtId="2" fontId="3" fillId="14" borderId="3" xfId="0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left" vertical="center" wrapText="1"/>
    </xf>
    <xf numFmtId="0" fontId="3" fillId="14" borderId="2" xfId="0" applyFont="1" applyFill="1" applyBorder="1" applyAlignment="1">
      <alignment horizontal="left" vertical="center" wrapText="1"/>
    </xf>
    <xf numFmtId="0" fontId="23" fillId="14" borderId="1" xfId="0" applyFont="1" applyFill="1" applyBorder="1" applyAlignment="1">
      <alignment horizontal="left" vertical="center" wrapText="1" indent="1"/>
    </xf>
    <xf numFmtId="0" fontId="23" fillId="14" borderId="2" xfId="0" applyFont="1" applyFill="1" applyBorder="1" applyAlignment="1">
      <alignment horizontal="left" vertical="center" wrapText="1" indent="1"/>
    </xf>
    <xf numFmtId="0" fontId="23" fillId="14" borderId="4" xfId="0" applyFont="1" applyFill="1" applyBorder="1" applyAlignment="1">
      <alignment horizontal="left" vertical="center" wrapText="1" indent="1"/>
    </xf>
    <xf numFmtId="0" fontId="20" fillId="14" borderId="4" xfId="0" applyFont="1" applyFill="1" applyBorder="1" applyAlignment="1">
      <alignment vertical="center" wrapText="1"/>
    </xf>
    <xf numFmtId="0" fontId="3" fillId="15" borderId="1" xfId="0" applyFont="1" applyFill="1" applyBorder="1" applyAlignment="1">
      <alignment horizontal="left" vertical="center" wrapText="1" indent="1"/>
    </xf>
    <xf numFmtId="0" fontId="3" fillId="15" borderId="2" xfId="0" applyFont="1" applyFill="1" applyBorder="1" applyAlignment="1">
      <alignment horizontal="left" vertical="center" wrapText="1" indent="1"/>
    </xf>
    <xf numFmtId="0" fontId="3" fillId="15" borderId="4" xfId="0" applyFont="1" applyFill="1" applyBorder="1" applyAlignment="1">
      <alignment horizontal="left" vertical="center" wrapText="1" indent="1"/>
    </xf>
    <xf numFmtId="0" fontId="3" fillId="15" borderId="4" xfId="0" applyFont="1" applyFill="1" applyBorder="1" applyAlignment="1">
      <alignment horizontal="left" vertical="center" wrapText="1"/>
    </xf>
    <xf numFmtId="2" fontId="3" fillId="15" borderId="3" xfId="0" applyNumberFormat="1" applyFont="1" applyFill="1" applyBorder="1" applyAlignment="1">
      <alignment horizontal="right"/>
    </xf>
    <xf numFmtId="0" fontId="3" fillId="15" borderId="3" xfId="0" applyFont="1" applyFill="1" applyBorder="1" applyAlignment="1">
      <alignment horizontal="center" vertical="center" wrapText="1"/>
    </xf>
    <xf numFmtId="2" fontId="3" fillId="15" borderId="3" xfId="0" applyNumberFormat="1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left" vertical="center" wrapText="1"/>
    </xf>
    <xf numFmtId="0" fontId="3" fillId="15" borderId="3" xfId="0" applyFont="1" applyFill="1" applyBorder="1" applyAlignment="1">
      <alignment horizontal="left" vertical="center" wrapText="1"/>
    </xf>
    <xf numFmtId="0" fontId="23" fillId="15" borderId="14" xfId="0" applyFont="1" applyFill="1" applyBorder="1" applyAlignment="1">
      <alignment horizontal="left" vertical="center" wrapText="1" indent="1"/>
    </xf>
    <xf numFmtId="0" fontId="23" fillId="15" borderId="5" xfId="0" applyFont="1" applyFill="1" applyBorder="1" applyAlignment="1">
      <alignment horizontal="left" vertical="center" wrapText="1" indent="1"/>
    </xf>
    <xf numFmtId="0" fontId="23" fillId="15" borderId="15" xfId="0" applyFont="1" applyFill="1" applyBorder="1" applyAlignment="1">
      <alignment horizontal="left" vertical="center" wrapText="1" indent="1"/>
    </xf>
    <xf numFmtId="0" fontId="20" fillId="15" borderId="4" xfId="0" applyFont="1" applyFill="1" applyBorder="1" applyAlignment="1">
      <alignment vertical="center" wrapText="1"/>
    </xf>
    <xf numFmtId="2" fontId="23" fillId="15" borderId="3" xfId="0" applyNumberFormat="1" applyFont="1" applyFill="1" applyBorder="1" applyAlignment="1">
      <alignment horizontal="right"/>
    </xf>
    <xf numFmtId="0" fontId="20" fillId="15" borderId="3" xfId="0" applyFont="1" applyFill="1" applyBorder="1" applyAlignment="1">
      <alignment vertical="center" wrapText="1"/>
    </xf>
    <xf numFmtId="0" fontId="7" fillId="16" borderId="3" xfId="0" applyFont="1" applyFill="1" applyBorder="1" applyAlignment="1">
      <alignment vertical="center" wrapText="1"/>
    </xf>
    <xf numFmtId="2" fontId="3" fillId="16" borderId="3" xfId="0" applyNumberFormat="1" applyFont="1" applyFill="1" applyBorder="1" applyAlignment="1">
      <alignment horizontal="right"/>
    </xf>
    <xf numFmtId="0" fontId="3" fillId="16" borderId="3" xfId="0" applyFont="1" applyFill="1" applyBorder="1" applyAlignment="1">
      <alignment horizontal="center" vertical="center" wrapText="1"/>
    </xf>
    <xf numFmtId="2" fontId="3" fillId="16" borderId="3" xfId="0" applyNumberFormat="1" applyFont="1" applyFill="1" applyBorder="1" applyAlignment="1">
      <alignment horizontal="center" vertical="center" wrapText="1"/>
    </xf>
    <xf numFmtId="0" fontId="20" fillId="16" borderId="3" xfId="0" applyFont="1" applyFill="1" applyBorder="1" applyAlignment="1">
      <alignment vertical="center" wrapText="1"/>
    </xf>
    <xf numFmtId="0" fontId="23" fillId="16" borderId="2" xfId="0" applyFont="1" applyFill="1" applyBorder="1" applyAlignment="1">
      <alignment horizontal="left" vertical="center" wrapText="1" indent="1"/>
    </xf>
    <xf numFmtId="0" fontId="23" fillId="16" borderId="4" xfId="0" applyFont="1" applyFill="1" applyBorder="1" applyAlignment="1">
      <alignment horizontal="left" vertical="center" wrapText="1" indent="1"/>
    </xf>
    <xf numFmtId="0" fontId="20" fillId="16" borderId="4" xfId="0" applyFont="1" applyFill="1" applyBorder="1" applyAlignment="1">
      <alignment vertical="center" wrapText="1"/>
    </xf>
    <xf numFmtId="0" fontId="23" fillId="16" borderId="14" xfId="0" applyFont="1" applyFill="1" applyBorder="1" applyAlignment="1">
      <alignment horizontal="left" vertical="center" wrapText="1" indent="1"/>
    </xf>
    <xf numFmtId="0" fontId="23" fillId="16" borderId="5" xfId="0" applyFont="1" applyFill="1" applyBorder="1" applyAlignment="1">
      <alignment horizontal="left" vertical="center" wrapText="1" indent="1"/>
    </xf>
    <xf numFmtId="0" fontId="23" fillId="16" borderId="15" xfId="0" applyFont="1" applyFill="1" applyBorder="1" applyAlignment="1">
      <alignment horizontal="left" vertical="center" wrapText="1" indent="1"/>
    </xf>
    <xf numFmtId="2" fontId="23" fillId="16" borderId="3" xfId="0" applyNumberFormat="1" applyFont="1" applyFill="1" applyBorder="1" applyAlignment="1">
      <alignment horizontal="right"/>
    </xf>
    <xf numFmtId="0" fontId="7" fillId="9" borderId="2" xfId="0" applyFont="1" applyFill="1" applyBorder="1" applyAlignment="1">
      <alignment vertical="center"/>
    </xf>
    <xf numFmtId="4" fontId="6" fillId="9" borderId="3" xfId="0" applyNumberFormat="1" applyFont="1" applyFill="1" applyBorder="1" applyAlignment="1">
      <alignment horizontal="right"/>
    </xf>
    <xf numFmtId="3" fontId="6" fillId="9" borderId="3" xfId="0" applyNumberFormat="1" applyFont="1" applyFill="1" applyBorder="1" applyAlignment="1">
      <alignment horizontal="right"/>
    </xf>
    <xf numFmtId="3" fontId="6" fillId="9" borderId="27" xfId="0" applyNumberFormat="1" applyFont="1" applyFill="1" applyBorder="1" applyAlignment="1">
      <alignment horizontal="right"/>
    </xf>
    <xf numFmtId="4" fontId="6" fillId="7" borderId="30" xfId="0" applyNumberFormat="1" applyFont="1" applyFill="1" applyBorder="1" applyAlignment="1">
      <alignment horizontal="right"/>
    </xf>
    <xf numFmtId="3" fontId="6" fillId="7" borderId="30" xfId="0" applyNumberFormat="1" applyFont="1" applyFill="1" applyBorder="1" applyAlignment="1">
      <alignment horizontal="right" wrapText="1"/>
    </xf>
    <xf numFmtId="3" fontId="6" fillId="7" borderId="31" xfId="0" applyNumberFormat="1" applyFont="1" applyFill="1" applyBorder="1" applyAlignment="1">
      <alignment horizontal="right"/>
    </xf>
    <xf numFmtId="4" fontId="6" fillId="17" borderId="3" xfId="0" applyNumberFormat="1" applyFont="1" applyFill="1" applyBorder="1" applyAlignment="1">
      <alignment horizontal="right"/>
    </xf>
    <xf numFmtId="3" fontId="6" fillId="17" borderId="3" xfId="0" applyNumberFormat="1" applyFont="1" applyFill="1" applyBorder="1" applyAlignment="1">
      <alignment horizontal="right"/>
    </xf>
    <xf numFmtId="3" fontId="6" fillId="17" borderId="3" xfId="0" applyNumberFormat="1" applyFont="1" applyFill="1" applyBorder="1" applyAlignment="1">
      <alignment horizontal="right" wrapText="1"/>
    </xf>
    <xf numFmtId="3" fontId="6" fillId="17" borderId="27" xfId="0" applyNumberFormat="1" applyFont="1" applyFill="1" applyBorder="1" applyAlignment="1">
      <alignment horizontal="right" wrapText="1"/>
    </xf>
    <xf numFmtId="0" fontId="9" fillId="14" borderId="26" xfId="0" quotePrefix="1" applyFont="1" applyFill="1" applyBorder="1" applyAlignment="1">
      <alignment horizontal="left" vertical="center"/>
    </xf>
    <xf numFmtId="0" fontId="7" fillId="14" borderId="2" xfId="0" applyFont="1" applyFill="1" applyBorder="1" applyAlignment="1">
      <alignment vertical="center"/>
    </xf>
    <xf numFmtId="4" fontId="6" fillId="14" borderId="3" xfId="0" applyNumberFormat="1" applyFont="1" applyFill="1" applyBorder="1" applyAlignment="1">
      <alignment horizontal="right"/>
    </xf>
    <xf numFmtId="3" fontId="6" fillId="14" borderId="3" xfId="0" applyNumberFormat="1" applyFont="1" applyFill="1" applyBorder="1" applyAlignment="1">
      <alignment horizontal="right"/>
    </xf>
    <xf numFmtId="3" fontId="6" fillId="14" borderId="3" xfId="0" applyNumberFormat="1" applyFont="1" applyFill="1" applyBorder="1" applyAlignment="1">
      <alignment horizontal="right" wrapText="1"/>
    </xf>
    <xf numFmtId="3" fontId="6" fillId="14" borderId="27" xfId="0" applyNumberFormat="1" applyFont="1" applyFill="1" applyBorder="1" applyAlignment="1">
      <alignment horizontal="right" wrapText="1"/>
    </xf>
    <xf numFmtId="0" fontId="9" fillId="9" borderId="26" xfId="0" applyFont="1" applyFill="1" applyBorder="1" applyAlignment="1">
      <alignment horizontal="left" vertical="center"/>
    </xf>
    <xf numFmtId="0" fontId="9" fillId="9" borderId="3" xfId="0" applyFont="1" applyFill="1" applyBorder="1" applyAlignment="1">
      <alignment horizontal="left" vertical="center" wrapText="1"/>
    </xf>
    <xf numFmtId="3" fontId="6" fillId="9" borderId="4" xfId="0" applyNumberFormat="1" applyFont="1" applyFill="1" applyBorder="1" applyAlignment="1">
      <alignment horizontal="right"/>
    </xf>
    <xf numFmtId="3" fontId="6" fillId="9" borderId="3" xfId="0" applyNumberFormat="1" applyFont="1" applyFill="1" applyBorder="1" applyAlignment="1">
      <alignment horizontal="left"/>
    </xf>
    <xf numFmtId="0" fontId="0" fillId="9" borderId="3" xfId="0" applyFill="1" applyBorder="1"/>
    <xf numFmtId="0" fontId="9" fillId="9" borderId="3" xfId="0" applyFont="1" applyFill="1" applyBorder="1" applyAlignment="1">
      <alignment horizontal="left" vertical="center"/>
    </xf>
    <xf numFmtId="0" fontId="7" fillId="9" borderId="3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right"/>
    </xf>
    <xf numFmtId="3" fontId="6" fillId="9" borderId="3" xfId="0" applyNumberFormat="1" applyFont="1" applyFill="1" applyBorder="1" applyAlignment="1">
      <alignment horizontal="left" wrapText="1"/>
    </xf>
    <xf numFmtId="2" fontId="6" fillId="9" borderId="3" xfId="0" applyNumberFormat="1" applyFont="1" applyFill="1" applyBorder="1" applyAlignment="1">
      <alignment horizontal="right"/>
    </xf>
    <xf numFmtId="0" fontId="1" fillId="9" borderId="3" xfId="0" applyFont="1" applyFill="1" applyBorder="1"/>
    <xf numFmtId="0" fontId="27" fillId="7" borderId="3" xfId="0" applyFont="1" applyFill="1" applyBorder="1" applyAlignment="1">
      <alignment horizontal="left" vertical="center" wrapText="1"/>
    </xf>
    <xf numFmtId="3" fontId="27" fillId="7" borderId="4" xfId="0" applyNumberFormat="1" applyFont="1" applyFill="1" applyBorder="1" applyAlignment="1">
      <alignment horizontal="right"/>
    </xf>
    <xf numFmtId="3" fontId="27" fillId="7" borderId="3" xfId="0" applyNumberFormat="1" applyFont="1" applyFill="1" applyBorder="1" applyAlignment="1">
      <alignment horizontal="left" wrapText="1"/>
    </xf>
    <xf numFmtId="4" fontId="27" fillId="7" borderId="3" xfId="0" applyNumberFormat="1" applyFont="1" applyFill="1" applyBorder="1" applyAlignment="1">
      <alignment horizontal="right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left" vertical="center" wrapText="1"/>
    </xf>
    <xf numFmtId="4" fontId="6" fillId="7" borderId="3" xfId="0" applyNumberFormat="1" applyFont="1" applyFill="1" applyBorder="1" applyAlignment="1">
      <alignment horizontal="right" vertical="center" wrapText="1"/>
    </xf>
    <xf numFmtId="4" fontId="6" fillId="7" borderId="1" xfId="0" applyNumberFormat="1" applyFont="1" applyFill="1" applyBorder="1" applyAlignment="1">
      <alignment horizontal="right" vertical="center" wrapText="1"/>
    </xf>
    <xf numFmtId="0" fontId="9" fillId="18" borderId="3" xfId="0" applyFont="1" applyFill="1" applyBorder="1" applyAlignment="1">
      <alignment horizontal="left" vertical="center" wrapText="1"/>
    </xf>
    <xf numFmtId="0" fontId="7" fillId="18" borderId="3" xfId="0" applyFont="1" applyFill="1" applyBorder="1" applyAlignment="1">
      <alignment horizontal="left" vertical="center" wrapText="1"/>
    </xf>
    <xf numFmtId="3" fontId="3" fillId="18" borderId="4" xfId="0" applyNumberFormat="1" applyFont="1" applyFill="1" applyBorder="1" applyAlignment="1">
      <alignment horizontal="right"/>
    </xf>
    <xf numFmtId="4" fontId="3" fillId="18" borderId="3" xfId="0" applyNumberFormat="1" applyFont="1" applyFill="1" applyBorder="1" applyAlignment="1">
      <alignment horizontal="right"/>
    </xf>
    <xf numFmtId="0" fontId="0" fillId="18" borderId="3" xfId="0" applyFill="1" applyBorder="1"/>
    <xf numFmtId="0" fontId="7" fillId="18" borderId="3" xfId="0" quotePrefix="1" applyFont="1" applyFill="1" applyBorder="1" applyAlignment="1">
      <alignment horizontal="left" vertical="center"/>
    </xf>
    <xf numFmtId="0" fontId="20" fillId="18" borderId="3" xfId="0" quotePrefix="1" applyFont="1" applyFill="1" applyBorder="1" applyAlignment="1">
      <alignment horizontal="left" vertical="center" wrapText="1"/>
    </xf>
    <xf numFmtId="0" fontId="3" fillId="18" borderId="4" xfId="0" applyFont="1" applyFill="1" applyBorder="1" applyAlignment="1">
      <alignment horizontal="right"/>
    </xf>
    <xf numFmtId="0" fontId="9" fillId="18" borderId="3" xfId="0" quotePrefix="1" applyFont="1" applyFill="1" applyBorder="1" applyAlignment="1">
      <alignment horizontal="left" vertical="center"/>
    </xf>
    <xf numFmtId="0" fontId="6" fillId="18" borderId="4" xfId="0" applyFont="1" applyFill="1" applyBorder="1" applyAlignment="1">
      <alignment horizontal="right"/>
    </xf>
    <xf numFmtId="4" fontId="6" fillId="18" borderId="3" xfId="0" applyNumberFormat="1" applyFont="1" applyFill="1" applyBorder="1" applyAlignment="1">
      <alignment horizontal="right"/>
    </xf>
    <xf numFmtId="0" fontId="5" fillId="18" borderId="1" xfId="0" applyFont="1" applyFill="1" applyBorder="1" applyAlignment="1">
      <alignment horizontal="center" vertical="center" wrapText="1"/>
    </xf>
    <xf numFmtId="0" fontId="25" fillId="18" borderId="3" xfId="0" applyFont="1" applyFill="1" applyBorder="1" applyAlignment="1">
      <alignment horizontal="center" vertical="center" wrapText="1"/>
    </xf>
    <xf numFmtId="4" fontId="25" fillId="18" borderId="3" xfId="0" applyNumberFormat="1" applyFont="1" applyFill="1" applyBorder="1" applyAlignment="1">
      <alignment horizontal="right" vertical="center" wrapText="1"/>
    </xf>
    <xf numFmtId="3" fontId="15" fillId="18" borderId="3" xfId="0" applyNumberFormat="1" applyFont="1" applyFill="1" applyBorder="1" applyAlignment="1">
      <alignment horizontal="left" wrapText="1"/>
    </xf>
    <xf numFmtId="0" fontId="15" fillId="18" borderId="3" xfId="0" applyFont="1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4" xfId="0" applyFont="1" applyFill="1" applyBorder="1" applyAlignment="1">
      <alignment horizontal="center" vertical="center" wrapText="1"/>
    </xf>
    <xf numFmtId="0" fontId="3" fillId="18" borderId="4" xfId="0" applyFont="1" applyFill="1" applyBorder="1" applyAlignment="1">
      <alignment horizontal="center" vertical="center" wrapText="1"/>
    </xf>
    <xf numFmtId="0" fontId="3" fillId="18" borderId="4" xfId="0" applyFont="1" applyFill="1" applyBorder="1" applyAlignment="1">
      <alignment horizontal="left" vertical="center" wrapText="1"/>
    </xf>
    <xf numFmtId="3" fontId="3" fillId="18" borderId="3" xfId="0" applyNumberFormat="1" applyFont="1" applyFill="1" applyBorder="1" applyAlignment="1">
      <alignment horizontal="left" vertical="center" wrapText="1"/>
    </xf>
    <xf numFmtId="4" fontId="3" fillId="18" borderId="3" xfId="0" applyNumberFormat="1" applyFont="1" applyFill="1" applyBorder="1" applyAlignment="1">
      <alignment horizontal="right"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0" fillId="14" borderId="3" xfId="0" applyFill="1" applyBorder="1"/>
    <xf numFmtId="2" fontId="0" fillId="14" borderId="3" xfId="0" applyNumberFormat="1" applyFill="1" applyBorder="1"/>
    <xf numFmtId="0" fontId="1" fillId="14" borderId="3" xfId="0" applyFont="1" applyFill="1" applyBorder="1"/>
    <xf numFmtId="0" fontId="27" fillId="9" borderId="3" xfId="0" applyFont="1" applyFill="1" applyBorder="1" applyAlignment="1">
      <alignment wrapText="1"/>
    </xf>
    <xf numFmtId="2" fontId="1" fillId="9" borderId="3" xfId="0" applyNumberFormat="1" applyFont="1" applyFill="1" applyBorder="1"/>
    <xf numFmtId="2" fontId="1" fillId="14" borderId="3" xfId="0" applyNumberFormat="1" applyFont="1" applyFill="1" applyBorder="1"/>
    <xf numFmtId="0" fontId="28" fillId="14" borderId="3" xfId="0" applyFont="1" applyFill="1" applyBorder="1" applyAlignment="1">
      <alignment wrapText="1"/>
    </xf>
    <xf numFmtId="4" fontId="6" fillId="7" borderId="4" xfId="0" applyNumberFormat="1" applyFont="1" applyFill="1" applyBorder="1" applyAlignment="1">
      <alignment horizontal="center" vertical="center" wrapText="1"/>
    </xf>
    <xf numFmtId="4" fontId="6" fillId="7" borderId="3" xfId="0" applyNumberFormat="1" applyFont="1" applyFill="1" applyBorder="1" applyAlignment="1">
      <alignment horizontal="center" vertical="center" wrapText="1"/>
    </xf>
    <xf numFmtId="3" fontId="6" fillId="7" borderId="3" xfId="0" applyNumberFormat="1" applyFont="1" applyFill="1" applyBorder="1" applyAlignment="1">
      <alignment horizontal="center" vertical="center" wrapText="1"/>
    </xf>
    <xf numFmtId="2" fontId="6" fillId="7" borderId="4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9" fillId="18" borderId="3" xfId="0" applyFont="1" applyFill="1" applyBorder="1" applyAlignment="1">
      <alignment vertical="center" wrapText="1"/>
    </xf>
    <xf numFmtId="4" fontId="6" fillId="18" borderId="4" xfId="0" applyNumberFormat="1" applyFont="1" applyFill="1" applyBorder="1" applyAlignment="1">
      <alignment horizontal="right"/>
    </xf>
    <xf numFmtId="3" fontId="6" fillId="18" borderId="3" xfId="0" applyNumberFormat="1" applyFont="1" applyFill="1" applyBorder="1" applyAlignment="1">
      <alignment horizontal="center" vertical="center" wrapText="1"/>
    </xf>
    <xf numFmtId="4" fontId="3" fillId="18" borderId="4" xfId="0" applyNumberFormat="1" applyFont="1" applyFill="1" applyBorder="1" applyAlignment="1">
      <alignment horizontal="right"/>
    </xf>
    <xf numFmtId="0" fontId="21" fillId="18" borderId="3" xfId="0" applyFont="1" applyFill="1" applyBorder="1" applyAlignment="1">
      <alignment horizontal="left" vertical="center" wrapText="1"/>
    </xf>
    <xf numFmtId="0" fontId="8" fillId="18" borderId="3" xfId="0" quotePrefix="1" applyFont="1" applyFill="1" applyBorder="1" applyAlignment="1">
      <alignment horizontal="left" vertical="center"/>
    </xf>
    <xf numFmtId="3" fontId="3" fillId="18" borderId="3" xfId="0" applyNumberFormat="1" applyFont="1" applyFill="1" applyBorder="1" applyAlignment="1">
      <alignment horizontal="right" wrapText="1"/>
    </xf>
    <xf numFmtId="2" fontId="3" fillId="18" borderId="4" xfId="0" applyNumberFormat="1" applyFont="1" applyFill="1" applyBorder="1" applyAlignment="1">
      <alignment horizontal="right"/>
    </xf>
    <xf numFmtId="2" fontId="3" fillId="18" borderId="3" xfId="0" applyNumberFormat="1" applyFont="1" applyFill="1" applyBorder="1" applyAlignment="1">
      <alignment horizontal="right"/>
    </xf>
    <xf numFmtId="3" fontId="3" fillId="18" borderId="3" xfId="0" applyNumberFormat="1" applyFont="1" applyFill="1" applyBorder="1" applyAlignment="1">
      <alignment horizontal="center" vertical="center" wrapText="1"/>
    </xf>
    <xf numFmtId="2" fontId="6" fillId="18" borderId="4" xfId="0" applyNumberFormat="1" applyFont="1" applyFill="1" applyBorder="1" applyAlignment="1">
      <alignment horizontal="right"/>
    </xf>
    <xf numFmtId="2" fontId="6" fillId="18" borderId="3" xfId="0" applyNumberFormat="1" applyFont="1" applyFill="1" applyBorder="1" applyAlignment="1">
      <alignment horizontal="right"/>
    </xf>
    <xf numFmtId="0" fontId="9" fillId="14" borderId="3" xfId="0" applyFont="1" applyFill="1" applyBorder="1" applyAlignment="1">
      <alignment horizontal="left" vertical="center" wrapText="1"/>
    </xf>
    <xf numFmtId="4" fontId="6" fillId="14" borderId="4" xfId="0" applyNumberFormat="1" applyFont="1" applyFill="1" applyBorder="1" applyAlignment="1">
      <alignment horizontal="right"/>
    </xf>
    <xf numFmtId="4" fontId="6" fillId="9" borderId="4" xfId="0" applyNumberFormat="1" applyFont="1" applyFill="1" applyBorder="1" applyAlignment="1">
      <alignment horizontal="right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quotePrefix="1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9" fillId="17" borderId="26" xfId="0" quotePrefix="1" applyFont="1" applyFill="1" applyBorder="1" applyAlignment="1">
      <alignment horizontal="left" vertical="center"/>
    </xf>
    <xf numFmtId="0" fontId="7" fillId="17" borderId="2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9" fillId="9" borderId="26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vertical="center"/>
    </xf>
    <xf numFmtId="0" fontId="9" fillId="0" borderId="26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26" xfId="0" quotePrefix="1" applyFont="1" applyBorder="1" applyAlignment="1">
      <alignment horizontal="left" vertical="center"/>
    </xf>
    <xf numFmtId="0" fontId="9" fillId="0" borderId="26" xfId="0" quotePrefix="1" applyFont="1" applyBorder="1" applyAlignment="1">
      <alignment horizontal="left" vertical="center" wrapText="1"/>
    </xf>
    <xf numFmtId="0" fontId="9" fillId="7" borderId="28" xfId="0" quotePrefix="1" applyFont="1" applyFill="1" applyBorder="1" applyAlignment="1">
      <alignment horizontal="left" vertical="center" wrapText="1"/>
    </xf>
    <xf numFmtId="0" fontId="7" fillId="7" borderId="29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23" fillId="9" borderId="1" xfId="0" applyFont="1" applyFill="1" applyBorder="1" applyAlignment="1">
      <alignment horizontal="left" vertical="center" wrapText="1" indent="1"/>
    </xf>
    <xf numFmtId="0" fontId="23" fillId="9" borderId="2" xfId="0" applyFont="1" applyFill="1" applyBorder="1" applyAlignment="1">
      <alignment horizontal="left" vertical="center" wrapText="1" indent="1"/>
    </xf>
    <xf numFmtId="0" fontId="23" fillId="9" borderId="4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23" fillId="9" borderId="3" xfId="0" applyFont="1" applyFill="1" applyBorder="1" applyAlignment="1">
      <alignment horizontal="left" vertical="center" wrapText="1" indent="1"/>
    </xf>
    <xf numFmtId="0" fontId="23" fillId="13" borderId="6" xfId="0" applyFont="1" applyFill="1" applyBorder="1" applyAlignment="1">
      <alignment horizontal="left" vertical="center" wrapText="1" indent="1"/>
    </xf>
    <xf numFmtId="0" fontId="23" fillId="12" borderId="3" xfId="0" applyFont="1" applyFill="1" applyBorder="1" applyAlignment="1">
      <alignment horizontal="left" vertical="center" wrapText="1" indent="1"/>
    </xf>
    <xf numFmtId="0" fontId="23" fillId="13" borderId="1" xfId="0" applyFont="1" applyFill="1" applyBorder="1" applyAlignment="1">
      <alignment horizontal="left" vertical="center" wrapText="1" indent="1"/>
    </xf>
    <xf numFmtId="0" fontId="23" fillId="13" borderId="2" xfId="0" applyFont="1" applyFill="1" applyBorder="1" applyAlignment="1">
      <alignment horizontal="left" vertical="center" wrapText="1" indent="1"/>
    </xf>
    <xf numFmtId="0" fontId="23" fillId="13" borderId="4" xfId="0" applyFont="1" applyFill="1" applyBorder="1" applyAlignment="1">
      <alignment horizontal="left" vertical="center" wrapText="1" indent="1"/>
    </xf>
    <xf numFmtId="0" fontId="23" fillId="12" borderId="1" xfId="0" applyFont="1" applyFill="1" applyBorder="1" applyAlignment="1">
      <alignment horizontal="left" vertical="center" wrapText="1" indent="1"/>
    </xf>
    <xf numFmtId="0" fontId="23" fillId="12" borderId="2" xfId="0" applyFont="1" applyFill="1" applyBorder="1" applyAlignment="1">
      <alignment horizontal="left" vertical="center" wrapText="1" indent="1"/>
    </xf>
    <xf numFmtId="0" fontId="23" fillId="12" borderId="4" xfId="0" applyFont="1" applyFill="1" applyBorder="1" applyAlignment="1">
      <alignment horizontal="left" vertical="center" wrapText="1" indent="1"/>
    </xf>
    <xf numFmtId="0" fontId="22" fillId="3" borderId="11" xfId="0" applyFont="1" applyFill="1" applyBorder="1" applyAlignment="1">
      <alignment horizontal="left" vertical="center" wrapText="1" indent="1"/>
    </xf>
    <xf numFmtId="0" fontId="23" fillId="12" borderId="7" xfId="0" applyFont="1" applyFill="1" applyBorder="1" applyAlignment="1">
      <alignment horizontal="left" vertical="center" wrapText="1" indent="1"/>
    </xf>
    <xf numFmtId="0" fontId="23" fillId="4" borderId="6" xfId="0" applyFont="1" applyFill="1" applyBorder="1" applyAlignment="1">
      <alignment horizontal="left" vertical="center" wrapText="1" indent="1"/>
    </xf>
    <xf numFmtId="0" fontId="22" fillId="3" borderId="7" xfId="0" applyFont="1" applyFill="1" applyBorder="1" applyAlignment="1">
      <alignment horizontal="left" vertical="center" wrapText="1" indent="1"/>
    </xf>
    <xf numFmtId="0" fontId="23" fillId="15" borderId="3" xfId="0" applyFont="1" applyFill="1" applyBorder="1" applyAlignment="1">
      <alignment horizontal="left" vertical="center" wrapText="1" indent="1"/>
    </xf>
    <xf numFmtId="0" fontId="23" fillId="10" borderId="6" xfId="0" applyFont="1" applyFill="1" applyBorder="1" applyAlignment="1">
      <alignment horizontal="left" vertical="center" wrapText="1" indent="1"/>
    </xf>
    <xf numFmtId="0" fontId="23" fillId="9" borderId="11" xfId="0" applyFont="1" applyFill="1" applyBorder="1" applyAlignment="1">
      <alignment horizontal="left" vertical="center" wrapText="1" indent="1"/>
    </xf>
    <xf numFmtId="0" fontId="23" fillId="16" borderId="7" xfId="0" applyFont="1" applyFill="1" applyBorder="1" applyAlignment="1">
      <alignment horizontal="left" vertical="center" wrapText="1" indent="1"/>
    </xf>
    <xf numFmtId="0" fontId="22" fillId="3" borderId="1" xfId="0" applyFont="1" applyFill="1" applyBorder="1" applyAlignment="1">
      <alignment horizontal="left" vertical="center" wrapText="1" indent="1"/>
    </xf>
    <xf numFmtId="0" fontId="22" fillId="3" borderId="2" xfId="0" applyFont="1" applyFill="1" applyBorder="1" applyAlignment="1">
      <alignment horizontal="left" vertical="center" wrapText="1" indent="1"/>
    </xf>
    <xf numFmtId="0" fontId="22" fillId="3" borderId="4" xfId="0" applyFont="1" applyFill="1" applyBorder="1" applyAlignment="1">
      <alignment horizontal="left" vertical="center" wrapText="1" indent="1"/>
    </xf>
    <xf numFmtId="0" fontId="23" fillId="12" borderId="6" xfId="0" applyFont="1" applyFill="1" applyBorder="1" applyAlignment="1">
      <alignment horizontal="left" vertical="center" wrapText="1" indent="1"/>
    </xf>
    <xf numFmtId="0" fontId="23" fillId="10" borderId="11" xfId="0" applyFont="1" applyFill="1" applyBorder="1" applyAlignment="1">
      <alignment horizontal="left" vertical="center" wrapText="1" indent="1"/>
    </xf>
    <xf numFmtId="0" fontId="23" fillId="4" borderId="1" xfId="0" applyFont="1" applyFill="1" applyBorder="1" applyAlignment="1">
      <alignment horizontal="left" vertical="center" wrapText="1" indent="1"/>
    </xf>
    <xf numFmtId="0" fontId="23" fillId="4" borderId="2" xfId="0" applyFont="1" applyFill="1" applyBorder="1" applyAlignment="1">
      <alignment horizontal="left" vertical="center" wrapText="1" indent="1"/>
    </xf>
    <xf numFmtId="0" fontId="23" fillId="4" borderId="4" xfId="0" applyFont="1" applyFill="1" applyBorder="1" applyAlignment="1">
      <alignment horizontal="left" vertical="center" wrapText="1" indent="1"/>
    </xf>
    <xf numFmtId="0" fontId="23" fillId="16" borderId="1" xfId="0" applyFont="1" applyFill="1" applyBorder="1" applyAlignment="1">
      <alignment horizontal="left" vertical="center" wrapText="1" indent="1"/>
    </xf>
    <xf numFmtId="0" fontId="23" fillId="16" borderId="2" xfId="0" applyFont="1" applyFill="1" applyBorder="1" applyAlignment="1">
      <alignment horizontal="left" vertical="center" wrapText="1" indent="1"/>
    </xf>
    <xf numFmtId="0" fontId="23" fillId="16" borderId="4" xfId="0" applyFont="1" applyFill="1" applyBorder="1" applyAlignment="1">
      <alignment horizontal="left" vertical="center" wrapText="1" indent="1"/>
    </xf>
    <xf numFmtId="0" fontId="3" fillId="13" borderId="1" xfId="0" applyFont="1" applyFill="1" applyBorder="1" applyAlignment="1">
      <alignment horizontal="left" vertical="center" wrapText="1" indent="1"/>
    </xf>
    <xf numFmtId="0" fontId="3" fillId="13" borderId="2" xfId="0" applyFont="1" applyFill="1" applyBorder="1" applyAlignment="1">
      <alignment horizontal="left" vertical="center" wrapText="1" indent="1"/>
    </xf>
    <xf numFmtId="0" fontId="3" fillId="13" borderId="4" xfId="0" applyFont="1" applyFill="1" applyBorder="1" applyAlignment="1">
      <alignment horizontal="left" vertical="center" wrapText="1" indent="1"/>
    </xf>
    <xf numFmtId="0" fontId="3" fillId="9" borderId="8" xfId="0" applyFont="1" applyFill="1" applyBorder="1" applyAlignment="1">
      <alignment horizontal="left" vertical="center" wrapText="1" indent="1"/>
    </xf>
    <xf numFmtId="0" fontId="3" fillId="9" borderId="9" xfId="0" applyFont="1" applyFill="1" applyBorder="1" applyAlignment="1">
      <alignment horizontal="left" vertical="center" wrapText="1" indent="1"/>
    </xf>
    <xf numFmtId="0" fontId="3" fillId="9" borderId="10" xfId="0" applyFont="1" applyFill="1" applyBorder="1" applyAlignment="1">
      <alignment horizontal="left" vertical="center" wrapText="1" indent="1"/>
    </xf>
    <xf numFmtId="0" fontId="22" fillId="3" borderId="14" xfId="0" applyFont="1" applyFill="1" applyBorder="1" applyAlignment="1">
      <alignment horizontal="left" vertical="center" wrapText="1" indent="1"/>
    </xf>
    <xf numFmtId="0" fontId="22" fillId="3" borderId="5" xfId="0" applyFont="1" applyFill="1" applyBorder="1" applyAlignment="1">
      <alignment horizontal="left" vertical="center" wrapText="1" indent="1"/>
    </xf>
    <xf numFmtId="0" fontId="22" fillId="3" borderId="15" xfId="0" applyFont="1" applyFill="1" applyBorder="1" applyAlignment="1">
      <alignment horizontal="left" vertical="center" wrapText="1" indent="1"/>
    </xf>
    <xf numFmtId="0" fontId="22" fillId="11" borderId="1" xfId="0" applyFont="1" applyFill="1" applyBorder="1" applyAlignment="1">
      <alignment horizontal="left" vertical="center" wrapText="1" indent="1"/>
    </xf>
    <xf numFmtId="0" fontId="22" fillId="11" borderId="2" xfId="0" applyFont="1" applyFill="1" applyBorder="1" applyAlignment="1">
      <alignment horizontal="left" vertical="center" wrapText="1" indent="1"/>
    </xf>
    <xf numFmtId="0" fontId="22" fillId="11" borderId="4" xfId="0" applyFont="1" applyFill="1" applyBorder="1" applyAlignment="1">
      <alignment horizontal="left" vertical="center" wrapText="1" indent="1"/>
    </xf>
    <xf numFmtId="0" fontId="23" fillId="9" borderId="8" xfId="0" applyFont="1" applyFill="1" applyBorder="1" applyAlignment="1">
      <alignment horizontal="left" vertical="center" wrapText="1" indent="1"/>
    </xf>
    <xf numFmtId="0" fontId="23" fillId="9" borderId="9" xfId="0" applyFont="1" applyFill="1" applyBorder="1" applyAlignment="1">
      <alignment horizontal="left" vertical="center" wrapText="1" indent="1"/>
    </xf>
    <xf numFmtId="0" fontId="23" fillId="9" borderId="10" xfId="0" applyFont="1" applyFill="1" applyBorder="1" applyAlignment="1">
      <alignment horizontal="left" vertical="center" wrapText="1" indent="1"/>
    </xf>
    <xf numFmtId="0" fontId="3" fillId="4" borderId="14" xfId="0" applyFont="1" applyFill="1" applyBorder="1" applyAlignment="1">
      <alignment horizontal="left" vertical="center" wrapText="1" indent="1"/>
    </xf>
    <xf numFmtId="0" fontId="3" fillId="4" borderId="5" xfId="0" applyFont="1" applyFill="1" applyBorder="1" applyAlignment="1">
      <alignment horizontal="left" vertical="center" wrapText="1" indent="1"/>
    </xf>
    <xf numFmtId="0" fontId="3" fillId="4" borderId="15" xfId="0" applyFont="1" applyFill="1" applyBorder="1" applyAlignment="1">
      <alignment horizontal="left" vertical="center" wrapText="1" indent="1"/>
    </xf>
    <xf numFmtId="0" fontId="3" fillId="12" borderId="1" xfId="0" applyFont="1" applyFill="1" applyBorder="1" applyAlignment="1">
      <alignment horizontal="left" vertical="center" wrapText="1" indent="1"/>
    </xf>
    <xf numFmtId="0" fontId="3" fillId="12" borderId="2" xfId="0" applyFont="1" applyFill="1" applyBorder="1" applyAlignment="1">
      <alignment horizontal="left" vertical="center" wrapText="1" indent="1"/>
    </xf>
    <xf numFmtId="0" fontId="3" fillId="12" borderId="4" xfId="0" applyFont="1" applyFill="1" applyBorder="1" applyAlignment="1">
      <alignment horizontal="left" vertical="center" wrapText="1" indent="1"/>
    </xf>
    <xf numFmtId="0" fontId="3" fillId="16" borderId="1" xfId="0" applyFont="1" applyFill="1" applyBorder="1" applyAlignment="1">
      <alignment horizontal="left" vertical="center" wrapText="1" indent="1"/>
    </xf>
    <xf numFmtId="0" fontId="3" fillId="16" borderId="2" xfId="0" applyFont="1" applyFill="1" applyBorder="1" applyAlignment="1">
      <alignment horizontal="left" vertical="center" wrapText="1" indent="1"/>
    </xf>
    <xf numFmtId="0" fontId="3" fillId="16" borderId="4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3" fillId="10" borderId="1" xfId="0" applyFont="1" applyFill="1" applyBorder="1" applyAlignment="1">
      <alignment horizontal="left" vertical="center" wrapText="1" indent="1"/>
    </xf>
    <xf numFmtId="0" fontId="3" fillId="10" borderId="2" xfId="0" applyFont="1" applyFill="1" applyBorder="1" applyAlignment="1">
      <alignment horizontal="left" vertical="center" wrapText="1" indent="1"/>
    </xf>
    <xf numFmtId="0" fontId="3" fillId="10" borderId="4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3" fillId="9" borderId="2" xfId="0" applyFont="1" applyFill="1" applyBorder="1" applyAlignment="1">
      <alignment horizontal="left" vertical="center" wrapText="1" indent="1"/>
    </xf>
    <xf numFmtId="0" fontId="3" fillId="9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13" borderId="1" xfId="0" applyFont="1" applyFill="1" applyBorder="1" applyAlignment="1">
      <alignment horizontal="left" vertical="center" wrapText="1"/>
    </xf>
    <xf numFmtId="0" fontId="3" fillId="13" borderId="2" xfId="0" applyFont="1" applyFill="1" applyBorder="1" applyAlignment="1">
      <alignment horizontal="left" vertical="center" wrapText="1"/>
    </xf>
    <xf numFmtId="0" fontId="3" fillId="13" borderId="4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6" fillId="11" borderId="7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left" vertical="center" wrapText="1"/>
    </xf>
    <xf numFmtId="0" fontId="3" fillId="12" borderId="6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left" vertical="center" wrapText="1"/>
    </xf>
    <xf numFmtId="0" fontId="3" fillId="14" borderId="2" xfId="0" applyFont="1" applyFill="1" applyBorder="1" applyAlignment="1">
      <alignment horizontal="left" vertical="center" wrapText="1"/>
    </xf>
    <xf numFmtId="0" fontId="3" fillId="14" borderId="4" xfId="0" applyFont="1" applyFill="1" applyBorder="1" applyAlignment="1">
      <alignment horizontal="left" vertical="center" wrapText="1"/>
    </xf>
    <xf numFmtId="0" fontId="3" fillId="13" borderId="6" xfId="0" applyFont="1" applyFill="1" applyBorder="1" applyAlignment="1">
      <alignment horizontal="left" vertical="center" wrapText="1" indent="1"/>
    </xf>
    <xf numFmtId="0" fontId="6" fillId="11" borderId="1" xfId="0" applyFont="1" applyFill="1" applyBorder="1" applyAlignment="1">
      <alignment horizontal="left" vertical="center" wrapText="1"/>
    </xf>
    <xf numFmtId="0" fontId="6" fillId="11" borderId="2" xfId="0" applyFont="1" applyFill="1" applyBorder="1" applyAlignment="1">
      <alignment horizontal="left" vertical="center" wrapText="1"/>
    </xf>
    <xf numFmtId="0" fontId="6" fillId="11" borderId="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3" fillId="12" borderId="3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workbookViewId="0">
      <selection activeCell="L9" sqref="L9"/>
    </sheetView>
  </sheetViews>
  <sheetFormatPr defaultRowHeight="15" x14ac:dyDescent="0.25"/>
  <cols>
    <col min="5" max="9" width="25.28515625" customWidth="1"/>
    <col min="10" max="10" width="15.7109375" customWidth="1"/>
    <col min="11" max="11" width="14.140625" customWidth="1"/>
    <col min="12" max="12" width="12" customWidth="1"/>
  </cols>
  <sheetData>
    <row r="1" spans="1:11" ht="42" customHeight="1" x14ac:dyDescent="0.25">
      <c r="A1" s="542" t="s">
        <v>292</v>
      </c>
      <c r="B1" s="542"/>
      <c r="C1" s="542"/>
      <c r="D1" s="542"/>
      <c r="E1" s="542"/>
      <c r="F1" s="542"/>
      <c r="G1" s="542"/>
      <c r="H1" s="542"/>
      <c r="I1" s="542"/>
      <c r="J1" s="542"/>
      <c r="K1" s="50"/>
    </row>
    <row r="2" spans="1:11" ht="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x14ac:dyDescent="0.25">
      <c r="A3" s="542" t="s">
        <v>12</v>
      </c>
      <c r="B3" s="542"/>
      <c r="C3" s="542"/>
      <c r="D3" s="542"/>
      <c r="E3" s="542"/>
      <c r="F3" s="542"/>
      <c r="G3" s="542"/>
      <c r="H3" s="542"/>
      <c r="I3" s="551"/>
      <c r="J3" s="551"/>
      <c r="K3" s="53"/>
    </row>
    <row r="4" spans="1:11" ht="18" x14ac:dyDescent="0.25">
      <c r="A4" s="4"/>
      <c r="B4" s="4"/>
      <c r="C4" s="4"/>
      <c r="D4" s="4"/>
      <c r="E4" s="4"/>
      <c r="F4" s="4"/>
      <c r="G4" s="4"/>
      <c r="H4" s="4"/>
      <c r="I4" s="5"/>
      <c r="J4" s="5"/>
      <c r="K4" s="5"/>
    </row>
    <row r="5" spans="1:11" ht="15.75" x14ac:dyDescent="0.25">
      <c r="A5" s="542" t="s">
        <v>18</v>
      </c>
      <c r="B5" s="543"/>
      <c r="C5" s="543"/>
      <c r="D5" s="543"/>
      <c r="E5" s="543"/>
      <c r="F5" s="543"/>
      <c r="G5" s="543"/>
      <c r="H5" s="543"/>
      <c r="I5" s="543"/>
      <c r="J5" s="543"/>
      <c r="K5" s="51"/>
    </row>
    <row r="6" spans="1:11" ht="18.75" thickBot="1" x14ac:dyDescent="0.3">
      <c r="A6" s="1"/>
      <c r="B6" s="2"/>
      <c r="C6" s="2"/>
      <c r="D6" s="2"/>
      <c r="E6" s="4"/>
      <c r="F6" s="289"/>
      <c r="G6" s="289"/>
      <c r="H6" s="289"/>
      <c r="I6" s="289"/>
      <c r="J6" s="55" t="s">
        <v>24</v>
      </c>
      <c r="K6" s="55"/>
    </row>
    <row r="7" spans="1:11" ht="25.5" x14ac:dyDescent="0.25">
      <c r="A7" s="290"/>
      <c r="B7" s="291"/>
      <c r="C7" s="291"/>
      <c r="D7" s="292"/>
      <c r="E7" s="293"/>
      <c r="F7" s="294" t="s">
        <v>293</v>
      </c>
      <c r="G7" s="294" t="s">
        <v>282</v>
      </c>
      <c r="H7" s="294" t="s">
        <v>283</v>
      </c>
      <c r="I7" s="294" t="s">
        <v>294</v>
      </c>
      <c r="J7" s="294" t="s">
        <v>132</v>
      </c>
      <c r="K7" s="295" t="s">
        <v>261</v>
      </c>
    </row>
    <row r="8" spans="1:11" x14ac:dyDescent="0.25">
      <c r="A8" s="296"/>
      <c r="B8" s="22"/>
      <c r="C8" s="22"/>
      <c r="D8" s="70">
        <v>1</v>
      </c>
      <c r="E8" s="23"/>
      <c r="F8" s="68">
        <v>2</v>
      </c>
      <c r="G8" s="68">
        <v>3</v>
      </c>
      <c r="H8" s="68">
        <v>4</v>
      </c>
      <c r="I8" s="68">
        <v>5</v>
      </c>
      <c r="J8" s="68">
        <v>6</v>
      </c>
      <c r="K8" s="297">
        <v>7</v>
      </c>
    </row>
    <row r="9" spans="1:11" x14ac:dyDescent="0.25">
      <c r="A9" s="552" t="s">
        <v>0</v>
      </c>
      <c r="B9" s="553"/>
      <c r="C9" s="553"/>
      <c r="D9" s="553"/>
      <c r="E9" s="554"/>
      <c r="F9" s="454">
        <f>F10+F11</f>
        <v>1868158.26</v>
      </c>
      <c r="G9" s="454">
        <f t="shared" ref="G9:H9" si="0">G10+G11</f>
        <v>2179980</v>
      </c>
      <c r="H9" s="454">
        <f t="shared" si="0"/>
        <v>0</v>
      </c>
      <c r="I9" s="454">
        <f>I10+I11</f>
        <v>1997003.1099999999</v>
      </c>
      <c r="J9" s="455">
        <f t="shared" ref="J9:J15" si="1">SUM(I9/F9*100)</f>
        <v>106.89689159418432</v>
      </c>
      <c r="K9" s="456">
        <f t="shared" ref="K9:K15" si="2">SUM(I9/G9*100)</f>
        <v>91.606487674198846</v>
      </c>
    </row>
    <row r="10" spans="1:11" x14ac:dyDescent="0.25">
      <c r="A10" s="555" t="s">
        <v>25</v>
      </c>
      <c r="B10" s="556"/>
      <c r="C10" s="556"/>
      <c r="D10" s="556"/>
      <c r="E10" s="557"/>
      <c r="F10" s="190">
        <v>1868079.12</v>
      </c>
      <c r="G10" s="190">
        <v>2179890</v>
      </c>
      <c r="H10" s="190"/>
      <c r="I10" s="190">
        <v>1996976.71</v>
      </c>
      <c r="J10" s="25">
        <f t="shared" si="1"/>
        <v>106.90000699756229</v>
      </c>
      <c r="K10" s="298">
        <f t="shared" si="2"/>
        <v>91.609058713971805</v>
      </c>
    </row>
    <row r="11" spans="1:11" x14ac:dyDescent="0.25">
      <c r="A11" s="558" t="s">
        <v>26</v>
      </c>
      <c r="B11" s="557"/>
      <c r="C11" s="557"/>
      <c r="D11" s="557"/>
      <c r="E11" s="557"/>
      <c r="F11" s="190">
        <v>79.14</v>
      </c>
      <c r="G11" s="190">
        <v>90</v>
      </c>
      <c r="H11" s="190"/>
      <c r="I11" s="190">
        <v>26.4</v>
      </c>
      <c r="J11" s="25">
        <f t="shared" si="1"/>
        <v>33.35860500379075</v>
      </c>
      <c r="K11" s="298">
        <f t="shared" si="2"/>
        <v>29.333333333333332</v>
      </c>
    </row>
    <row r="12" spans="1:11" x14ac:dyDescent="0.25">
      <c r="A12" s="470" t="s">
        <v>1</v>
      </c>
      <c r="B12" s="453"/>
      <c r="C12" s="453"/>
      <c r="D12" s="453"/>
      <c r="E12" s="453"/>
      <c r="F12" s="454">
        <f>F13+F14</f>
        <v>1863613.1600000001</v>
      </c>
      <c r="G12" s="454">
        <f t="shared" ref="G12:I12" si="3">G13+G14</f>
        <v>2179980</v>
      </c>
      <c r="H12" s="454">
        <f t="shared" si="3"/>
        <v>0</v>
      </c>
      <c r="I12" s="454">
        <f t="shared" si="3"/>
        <v>2140089.88</v>
      </c>
      <c r="J12" s="455">
        <f t="shared" si="1"/>
        <v>114.8355209082125</v>
      </c>
      <c r="K12" s="456">
        <f t="shared" si="2"/>
        <v>98.170161194139396</v>
      </c>
    </row>
    <row r="13" spans="1:11" x14ac:dyDescent="0.25">
      <c r="A13" s="559" t="s">
        <v>27</v>
      </c>
      <c r="B13" s="556"/>
      <c r="C13" s="556"/>
      <c r="D13" s="556"/>
      <c r="E13" s="556"/>
      <c r="F13" s="190">
        <v>1820672.82</v>
      </c>
      <c r="G13" s="190">
        <v>2152954</v>
      </c>
      <c r="H13" s="190"/>
      <c r="I13" s="190">
        <v>2113535.31</v>
      </c>
      <c r="J13" s="30">
        <f t="shared" si="1"/>
        <v>116.08539913283266</v>
      </c>
      <c r="K13" s="298">
        <f t="shared" si="2"/>
        <v>98.169088145868415</v>
      </c>
    </row>
    <row r="14" spans="1:11" x14ac:dyDescent="0.25">
      <c r="A14" s="558" t="s">
        <v>28</v>
      </c>
      <c r="B14" s="557"/>
      <c r="C14" s="557"/>
      <c r="D14" s="557"/>
      <c r="E14" s="557"/>
      <c r="F14" s="190">
        <v>42940.34</v>
      </c>
      <c r="G14" s="190">
        <v>27026</v>
      </c>
      <c r="H14" s="190"/>
      <c r="I14" s="190">
        <v>26554.57</v>
      </c>
      <c r="J14" s="30">
        <f t="shared" si="1"/>
        <v>61.840614210320652</v>
      </c>
      <c r="K14" s="298">
        <f t="shared" si="2"/>
        <v>98.255642714423146</v>
      </c>
    </row>
    <row r="15" spans="1:11" ht="15.75" thickBot="1" x14ac:dyDescent="0.3">
      <c r="A15" s="560" t="s">
        <v>43</v>
      </c>
      <c r="B15" s="561"/>
      <c r="C15" s="561"/>
      <c r="D15" s="561"/>
      <c r="E15" s="561"/>
      <c r="F15" s="457">
        <f>F9-F12</f>
        <v>4545.0999999998603</v>
      </c>
      <c r="G15" s="457">
        <f t="shared" ref="G15:I15" si="4">G9-G12</f>
        <v>0</v>
      </c>
      <c r="H15" s="457">
        <f t="shared" si="4"/>
        <v>0</v>
      </c>
      <c r="I15" s="457">
        <f t="shared" si="4"/>
        <v>-143086.77000000002</v>
      </c>
      <c r="J15" s="458">
        <f t="shared" si="1"/>
        <v>-3148.154496050789</v>
      </c>
      <c r="K15" s="459" t="e">
        <f t="shared" si="2"/>
        <v>#DIV/0!</v>
      </c>
    </row>
    <row r="16" spans="1:11" ht="18" x14ac:dyDescent="0.25">
      <c r="A16" s="4"/>
      <c r="B16" s="18"/>
      <c r="C16" s="18"/>
      <c r="D16" s="18"/>
      <c r="E16" s="18"/>
      <c r="F16" s="18"/>
      <c r="G16" s="18"/>
      <c r="H16" s="19"/>
      <c r="I16" s="19"/>
      <c r="J16" s="19"/>
      <c r="K16" s="19"/>
    </row>
    <row r="17" spans="1:11" ht="15.75" x14ac:dyDescent="0.25">
      <c r="A17" s="542" t="s">
        <v>19</v>
      </c>
      <c r="B17" s="543"/>
      <c r="C17" s="543"/>
      <c r="D17" s="543"/>
      <c r="E17" s="543"/>
      <c r="F17" s="543"/>
      <c r="G17" s="543"/>
      <c r="H17" s="543"/>
      <c r="I17" s="543"/>
      <c r="J17" s="543"/>
      <c r="K17" s="51"/>
    </row>
    <row r="18" spans="1:11" ht="18.75" thickBot="1" x14ac:dyDescent="0.3">
      <c r="A18" s="4"/>
      <c r="B18" s="18"/>
      <c r="C18" s="18"/>
      <c r="D18" s="18"/>
      <c r="E18" s="18"/>
      <c r="F18" s="18"/>
      <c r="G18" s="18"/>
      <c r="H18" s="19"/>
      <c r="I18" s="19"/>
      <c r="J18" s="19"/>
      <c r="K18" s="19"/>
    </row>
    <row r="19" spans="1:11" ht="25.5" x14ac:dyDescent="0.25">
      <c r="A19" s="299"/>
      <c r="B19" s="300"/>
      <c r="C19" s="300"/>
      <c r="D19" s="301"/>
      <c r="E19" s="302"/>
      <c r="F19" s="294" t="s">
        <v>293</v>
      </c>
      <c r="G19" s="294" t="s">
        <v>282</v>
      </c>
      <c r="H19" s="294" t="s">
        <v>283</v>
      </c>
      <c r="I19" s="294" t="s">
        <v>294</v>
      </c>
      <c r="J19" s="294" t="s">
        <v>132</v>
      </c>
      <c r="K19" s="295" t="s">
        <v>261</v>
      </c>
    </row>
    <row r="20" spans="1:11" x14ac:dyDescent="0.25">
      <c r="A20" s="296"/>
      <c r="B20" s="22"/>
      <c r="C20" s="71"/>
      <c r="D20" s="70">
        <v>1</v>
      </c>
      <c r="E20" s="72"/>
      <c r="F20" s="68">
        <v>2</v>
      </c>
      <c r="G20" s="68">
        <v>3</v>
      </c>
      <c r="H20" s="68">
        <v>4</v>
      </c>
      <c r="I20" s="68">
        <v>5</v>
      </c>
      <c r="J20" s="68">
        <v>6</v>
      </c>
      <c r="K20" s="297">
        <v>7</v>
      </c>
    </row>
    <row r="21" spans="1:11" x14ac:dyDescent="0.25">
      <c r="A21" s="558" t="s">
        <v>29</v>
      </c>
      <c r="B21" s="557"/>
      <c r="C21" s="557"/>
      <c r="D21" s="557"/>
      <c r="E21" s="557"/>
      <c r="F21" s="25"/>
      <c r="G21" s="25"/>
      <c r="H21" s="25"/>
      <c r="I21" s="25"/>
      <c r="J21" s="30" t="e">
        <f>SUM(I21/F21*100)</f>
        <v>#DIV/0!</v>
      </c>
      <c r="K21" s="303" t="e">
        <f>SUM(I21/H21*100)</f>
        <v>#DIV/0!</v>
      </c>
    </row>
    <row r="22" spans="1:11" x14ac:dyDescent="0.25">
      <c r="A22" s="305" t="s">
        <v>30</v>
      </c>
      <c r="B22" s="306"/>
      <c r="C22" s="306"/>
      <c r="D22" s="306"/>
      <c r="E22" s="306"/>
      <c r="F22" s="25"/>
      <c r="G22" s="25"/>
      <c r="H22" s="25"/>
      <c r="I22" s="25"/>
      <c r="J22" s="30"/>
      <c r="K22" s="303"/>
    </row>
    <row r="23" spans="1:11" x14ac:dyDescent="0.25">
      <c r="A23" s="308" t="s">
        <v>266</v>
      </c>
      <c r="B23" s="307"/>
      <c r="C23" s="307"/>
      <c r="D23" s="307"/>
      <c r="E23" s="307"/>
      <c r="F23" s="24"/>
      <c r="G23" s="24"/>
      <c r="H23" s="24"/>
      <c r="I23" s="24"/>
      <c r="J23" s="44"/>
      <c r="K23" s="304"/>
    </row>
    <row r="24" spans="1:11" x14ac:dyDescent="0.25">
      <c r="A24" s="464" t="s">
        <v>267</v>
      </c>
      <c r="B24" s="465"/>
      <c r="C24" s="465"/>
      <c r="D24" s="465"/>
      <c r="E24" s="465"/>
      <c r="F24" s="466">
        <v>-3142.22</v>
      </c>
      <c r="G24" s="467"/>
      <c r="H24" s="467"/>
      <c r="I24" s="466">
        <v>1222.8699999999999</v>
      </c>
      <c r="J24" s="468">
        <f>SUM(I24/F24*100)</f>
        <v>-38.917389616258568</v>
      </c>
      <c r="K24" s="469" t="e">
        <f>SUM(I24/G/24*100)</f>
        <v>#NAME?</v>
      </c>
    </row>
    <row r="25" spans="1:11" x14ac:dyDescent="0.25">
      <c r="A25" s="549" t="s">
        <v>268</v>
      </c>
      <c r="B25" s="550"/>
      <c r="C25" s="550"/>
      <c r="D25" s="550"/>
      <c r="E25" s="550"/>
      <c r="F25" s="460">
        <v>1402.88</v>
      </c>
      <c r="G25" s="461">
        <f>SUM(G15+G24)</f>
        <v>0</v>
      </c>
      <c r="H25" s="461"/>
      <c r="I25" s="460">
        <f>SUM(I15+I24)</f>
        <v>-141863.90000000002</v>
      </c>
      <c r="J25" s="462">
        <f>SUM(I25/F25*100)</f>
        <v>-10112.333200273722</v>
      </c>
      <c r="K25" s="463" t="e">
        <f>SUM(I25/H25*100)</f>
        <v>#DIV/0!</v>
      </c>
    </row>
    <row r="26" spans="1:11" ht="18" x14ac:dyDescent="0.25">
      <c r="A26" s="17"/>
      <c r="B26" s="18"/>
      <c r="C26" s="18"/>
      <c r="D26" s="18"/>
      <c r="E26" s="18"/>
      <c r="F26" s="18"/>
      <c r="G26" s="18"/>
      <c r="H26" s="19"/>
      <c r="I26" s="19"/>
      <c r="J26" s="19"/>
      <c r="K26" s="19"/>
    </row>
    <row r="27" spans="1:11" ht="15.75" x14ac:dyDescent="0.25">
      <c r="A27" s="542"/>
      <c r="B27" s="543"/>
      <c r="C27" s="543"/>
      <c r="D27" s="543"/>
      <c r="E27" s="543"/>
      <c r="F27" s="543"/>
      <c r="G27" s="543"/>
      <c r="H27" s="543"/>
      <c r="I27" s="543"/>
      <c r="J27" s="543"/>
      <c r="K27" s="51"/>
    </row>
    <row r="28" spans="1:11" ht="15.75" x14ac:dyDescent="0.2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 x14ac:dyDescent="0.25">
      <c r="A29" s="60"/>
      <c r="B29" s="60"/>
      <c r="C29" s="60"/>
      <c r="D29" s="61"/>
      <c r="E29" s="62"/>
      <c r="F29" s="56"/>
      <c r="G29" s="56"/>
      <c r="H29" s="56"/>
      <c r="I29" s="56"/>
      <c r="J29" s="56"/>
      <c r="K29" s="56"/>
    </row>
    <row r="30" spans="1:11" ht="15" customHeight="1" x14ac:dyDescent="0.25">
      <c r="A30" s="544"/>
      <c r="B30" s="544"/>
      <c r="C30" s="544"/>
      <c r="D30" s="544"/>
      <c r="E30" s="544"/>
      <c r="F30" s="63"/>
      <c r="G30" s="63"/>
      <c r="H30" s="189"/>
      <c r="I30" s="63"/>
      <c r="J30" s="58"/>
      <c r="K30" s="58"/>
    </row>
    <row r="31" spans="1:11" ht="15" customHeight="1" x14ac:dyDescent="0.25">
      <c r="A31" s="545"/>
      <c r="B31" s="546"/>
      <c r="C31" s="546"/>
      <c r="D31" s="546"/>
      <c r="E31" s="546"/>
      <c r="F31" s="63"/>
      <c r="G31" s="63"/>
      <c r="H31" s="63"/>
      <c r="I31" s="63"/>
      <c r="J31" s="63"/>
      <c r="K31" s="63"/>
    </row>
    <row r="32" spans="1:11" ht="45" customHeight="1" x14ac:dyDescent="0.25">
      <c r="A32" s="544"/>
      <c r="B32" s="544"/>
      <c r="C32" s="544"/>
      <c r="D32" s="544"/>
      <c r="E32" s="544"/>
      <c r="F32" s="63"/>
      <c r="G32" s="63"/>
      <c r="H32" s="63"/>
      <c r="I32" s="63"/>
      <c r="J32" s="63"/>
      <c r="K32" s="63"/>
    </row>
    <row r="33" spans="1:11" ht="15.75" x14ac:dyDescent="0.25">
      <c r="A33" s="52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 ht="15.75" x14ac:dyDescent="0.25">
      <c r="A34" s="547"/>
      <c r="B34" s="547"/>
      <c r="C34" s="547"/>
      <c r="D34" s="547"/>
      <c r="E34" s="547"/>
      <c r="F34" s="547"/>
      <c r="G34" s="547"/>
      <c r="H34" s="547"/>
      <c r="I34" s="547"/>
      <c r="J34" s="547"/>
      <c r="K34" s="52"/>
    </row>
    <row r="35" spans="1:11" ht="18" x14ac:dyDescent="0.25">
      <c r="A35" s="31"/>
      <c r="B35" s="32"/>
      <c r="C35" s="32"/>
      <c r="D35" s="32"/>
      <c r="E35" s="32"/>
      <c r="F35" s="32"/>
      <c r="G35" s="32"/>
      <c r="H35" s="33"/>
      <c r="I35" s="33"/>
      <c r="J35" s="33"/>
      <c r="K35" s="33"/>
    </row>
    <row r="36" spans="1:11" x14ac:dyDescent="0.25">
      <c r="A36" s="65"/>
      <c r="B36" s="65"/>
      <c r="C36" s="65"/>
      <c r="D36" s="66"/>
      <c r="E36" s="67"/>
      <c r="F36" s="57"/>
      <c r="G36" s="57"/>
      <c r="H36" s="57"/>
      <c r="I36" s="57"/>
      <c r="J36" s="57"/>
      <c r="K36" s="57"/>
    </row>
    <row r="37" spans="1:11" x14ac:dyDescent="0.25">
      <c r="A37" s="544"/>
      <c r="B37" s="544"/>
      <c r="C37" s="544"/>
      <c r="D37" s="544"/>
      <c r="E37" s="544"/>
      <c r="F37" s="63"/>
      <c r="G37" s="63"/>
      <c r="H37" s="63"/>
      <c r="I37" s="63"/>
      <c r="J37" s="58"/>
      <c r="K37" s="58"/>
    </row>
    <row r="38" spans="1:11" ht="28.5" customHeight="1" x14ac:dyDescent="0.25">
      <c r="A38" s="544"/>
      <c r="B38" s="544"/>
      <c r="C38" s="544"/>
      <c r="D38" s="544"/>
      <c r="E38" s="544"/>
      <c r="F38" s="63"/>
      <c r="G38" s="63"/>
      <c r="H38" s="63"/>
      <c r="I38" s="63"/>
      <c r="J38" s="58"/>
      <c r="K38" s="58"/>
    </row>
    <row r="39" spans="1:11" x14ac:dyDescent="0.25">
      <c r="A39" s="544"/>
      <c r="B39" s="548"/>
      <c r="C39" s="548"/>
      <c r="D39" s="548"/>
      <c r="E39" s="548"/>
      <c r="F39" s="63"/>
      <c r="G39" s="63"/>
      <c r="H39" s="63"/>
      <c r="I39" s="63"/>
      <c r="J39" s="58"/>
      <c r="K39" s="58"/>
    </row>
    <row r="40" spans="1:11" ht="15" customHeight="1" x14ac:dyDescent="0.25">
      <c r="A40" s="545"/>
      <c r="B40" s="546"/>
      <c r="C40" s="546"/>
      <c r="D40" s="546"/>
      <c r="E40" s="546"/>
      <c r="F40" s="59"/>
      <c r="G40" s="59"/>
      <c r="H40" s="59"/>
      <c r="I40" s="59"/>
      <c r="J40" s="59"/>
      <c r="K40" s="59"/>
    </row>
    <row r="41" spans="1:11" ht="17.25" customHeight="1" x14ac:dyDescent="0.25"/>
    <row r="42" spans="1:11" x14ac:dyDescent="0.25">
      <c r="A42" s="540"/>
      <c r="B42" s="541"/>
      <c r="C42" s="541"/>
      <c r="D42" s="541"/>
      <c r="E42" s="541"/>
      <c r="F42" s="541"/>
      <c r="G42" s="541"/>
      <c r="H42" s="541"/>
      <c r="I42" s="541"/>
      <c r="J42" s="541"/>
      <c r="K42" s="49"/>
    </row>
    <row r="43" spans="1:11" ht="9" customHeight="1" x14ac:dyDescent="0.25"/>
  </sheetData>
  <mergeCells count="22">
    <mergeCell ref="A25:E25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  <mergeCell ref="A42:J42"/>
    <mergeCell ref="A27:J27"/>
    <mergeCell ref="A30:E30"/>
    <mergeCell ref="A31:E31"/>
    <mergeCell ref="A32:E32"/>
    <mergeCell ref="A34:J34"/>
    <mergeCell ref="A37:E37"/>
    <mergeCell ref="A38:E38"/>
    <mergeCell ref="A39:E39"/>
    <mergeCell ref="A40:E40"/>
  </mergeCells>
  <pageMargins left="0.7" right="0.7" top="0.75" bottom="0.75" header="0.3" footer="0.3"/>
  <pageSetup paperSize="9" scale="6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5"/>
  <sheetViews>
    <sheetView topLeftCell="A6" workbookViewId="0">
      <selection activeCell="E98" sqref="E98"/>
    </sheetView>
  </sheetViews>
  <sheetFormatPr defaultRowHeight="15" x14ac:dyDescent="0.25"/>
  <cols>
    <col min="1" max="1" width="5.140625" customWidth="1"/>
    <col min="2" max="2" width="3.42578125" customWidth="1"/>
    <col min="3" max="3" width="4.85546875" customWidth="1"/>
    <col min="4" max="4" width="16.85546875" customWidth="1"/>
    <col min="5" max="5" width="31.85546875" customWidth="1"/>
    <col min="6" max="8" width="25.28515625" customWidth="1"/>
    <col min="9" max="9" width="23.85546875" customWidth="1"/>
    <col min="10" max="10" width="12.7109375" customWidth="1"/>
    <col min="11" max="11" width="11.7109375" customWidth="1"/>
  </cols>
  <sheetData>
    <row r="1" spans="1:11" ht="42" customHeight="1" x14ac:dyDescent="0.25">
      <c r="A1" s="542"/>
      <c r="B1" s="542"/>
      <c r="C1" s="542"/>
      <c r="D1" s="542"/>
      <c r="E1" s="542"/>
      <c r="F1" s="542"/>
      <c r="G1" s="542"/>
      <c r="H1" s="542"/>
      <c r="I1" s="542"/>
      <c r="J1" s="542"/>
      <c r="K1" s="542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1" ht="15.75" customHeight="1" x14ac:dyDescent="0.25">
      <c r="A3" s="542" t="s">
        <v>12</v>
      </c>
      <c r="B3" s="542"/>
      <c r="C3" s="542"/>
      <c r="D3" s="542"/>
      <c r="E3" s="542"/>
      <c r="F3" s="542"/>
      <c r="G3" s="542"/>
      <c r="H3" s="542"/>
      <c r="I3" s="50"/>
    </row>
    <row r="4" spans="1:11" ht="18" x14ac:dyDescent="0.25">
      <c r="A4" s="4"/>
      <c r="B4" s="4"/>
      <c r="C4" s="4"/>
      <c r="D4" s="4"/>
      <c r="E4" s="4"/>
      <c r="F4" s="4"/>
      <c r="G4" s="5"/>
      <c r="H4" s="5"/>
      <c r="I4" s="5"/>
    </row>
    <row r="5" spans="1:11" ht="18" customHeight="1" x14ac:dyDescent="0.25">
      <c r="A5" s="542" t="s">
        <v>121</v>
      </c>
      <c r="B5" s="542"/>
      <c r="C5" s="542"/>
      <c r="D5" s="542"/>
      <c r="E5" s="542"/>
      <c r="F5" s="542"/>
      <c r="G5" s="542"/>
      <c r="H5" s="542"/>
      <c r="I5" s="50"/>
    </row>
    <row r="6" spans="1:11" ht="18" x14ac:dyDescent="0.25">
      <c r="A6" s="4"/>
      <c r="B6" s="4"/>
      <c r="C6" s="4"/>
      <c r="D6" s="4"/>
      <c r="E6" s="4"/>
      <c r="F6" s="4"/>
      <c r="G6" s="5"/>
      <c r="H6" s="5"/>
      <c r="I6" s="5"/>
    </row>
    <row r="7" spans="1:11" ht="15.75" customHeight="1" x14ac:dyDescent="0.25">
      <c r="A7" s="542" t="s">
        <v>208</v>
      </c>
      <c r="B7" s="542"/>
      <c r="C7" s="542"/>
      <c r="D7" s="542"/>
      <c r="E7" s="542"/>
      <c r="F7" s="542"/>
      <c r="G7" s="542"/>
      <c r="H7" s="542"/>
      <c r="I7" s="50"/>
    </row>
    <row r="8" spans="1:11" ht="18.75" thickBot="1" x14ac:dyDescent="0.3">
      <c r="A8" s="4"/>
      <c r="B8" s="4"/>
      <c r="C8" s="4"/>
      <c r="D8" s="4"/>
      <c r="E8" s="4"/>
      <c r="F8" s="4"/>
      <c r="G8" s="5"/>
      <c r="H8" s="5"/>
      <c r="I8" s="5"/>
    </row>
    <row r="9" spans="1:11" ht="39" thickBot="1" x14ac:dyDescent="0.3">
      <c r="A9" s="284"/>
      <c r="B9" s="285"/>
      <c r="C9" s="285"/>
      <c r="D9" s="285"/>
      <c r="E9" s="286" t="s">
        <v>138</v>
      </c>
      <c r="F9" s="287" t="s">
        <v>295</v>
      </c>
      <c r="G9" s="287" t="s">
        <v>282</v>
      </c>
      <c r="H9" s="287" t="s">
        <v>284</v>
      </c>
      <c r="I9" s="286" t="s">
        <v>296</v>
      </c>
      <c r="J9" s="275" t="s">
        <v>200</v>
      </c>
      <c r="K9" s="276" t="s">
        <v>262</v>
      </c>
    </row>
    <row r="10" spans="1:11" x14ac:dyDescent="0.25">
      <c r="A10" s="277"/>
      <c r="B10" s="278"/>
      <c r="C10" s="279"/>
      <c r="D10" s="280">
        <v>1</v>
      </c>
      <c r="E10" s="281"/>
      <c r="F10" s="282">
        <v>2</v>
      </c>
      <c r="G10" s="282">
        <v>3</v>
      </c>
      <c r="H10" s="282">
        <v>4</v>
      </c>
      <c r="I10" s="283">
        <v>5</v>
      </c>
      <c r="J10" s="260">
        <v>6</v>
      </c>
      <c r="K10" s="260">
        <v>7</v>
      </c>
    </row>
    <row r="11" spans="1:11" ht="15.75" customHeight="1" x14ac:dyDescent="0.25">
      <c r="A11" s="471"/>
      <c r="B11" s="471"/>
      <c r="C11" s="471"/>
      <c r="D11" s="472"/>
      <c r="E11" s="473" t="s">
        <v>139</v>
      </c>
      <c r="F11" s="454">
        <f>SUM(F12+F35)</f>
        <v>1868158.2599999998</v>
      </c>
      <c r="G11" s="454">
        <f>SUM(G12+G35)</f>
        <v>2179980</v>
      </c>
      <c r="H11" s="454">
        <f>SUM(H12+H35)</f>
        <v>0</v>
      </c>
      <c r="I11" s="454">
        <f>SUM(I12+I35)</f>
        <v>1997003.1099999999</v>
      </c>
      <c r="J11" s="474">
        <f>SUM(I11/F11*100)</f>
        <v>106.89689159418432</v>
      </c>
      <c r="K11" s="474">
        <f>SUM(I11/G11*100)</f>
        <v>91.606487674198846</v>
      </c>
    </row>
    <row r="12" spans="1:11" x14ac:dyDescent="0.25">
      <c r="A12" s="481">
        <v>6</v>
      </c>
      <c r="B12" s="481"/>
      <c r="C12" s="481"/>
      <c r="D12" s="482"/>
      <c r="E12" s="483" t="s">
        <v>4</v>
      </c>
      <c r="F12" s="484">
        <f>SUM(F13+F19+F22+F25+F31)</f>
        <v>1868079.1199999999</v>
      </c>
      <c r="G12" s="484">
        <f>SUM(G13+G19+G22+G25+G31)</f>
        <v>2179890</v>
      </c>
      <c r="H12" s="484">
        <f>SUM(H13+H19+H22+H25+H31)</f>
        <v>0</v>
      </c>
      <c r="I12" s="484">
        <f>SUM(I13+I19+I22+I25+I31)</f>
        <v>1996976.71</v>
      </c>
      <c r="J12" s="95">
        <f t="shared" ref="J12:J41" si="0">SUM(I12/F12*100)</f>
        <v>106.9000069975623</v>
      </c>
      <c r="K12" s="95">
        <f t="shared" ref="K12:K41" si="1">SUM(I12/G12*100)</f>
        <v>91.609058713971805</v>
      </c>
    </row>
    <row r="13" spans="1:11" ht="26.25" x14ac:dyDescent="0.25">
      <c r="A13" s="490"/>
      <c r="B13" s="490">
        <v>63</v>
      </c>
      <c r="C13" s="491"/>
      <c r="D13" s="492"/>
      <c r="E13" s="504" t="s">
        <v>21</v>
      </c>
      <c r="F13" s="500">
        <f>SUM(F14+F16)</f>
        <v>1361204.4000000001</v>
      </c>
      <c r="G13" s="500">
        <f t="shared" ref="G13:I13" si="2">SUM(G14+G16)</f>
        <v>1656321</v>
      </c>
      <c r="H13" s="493">
        <f t="shared" si="2"/>
        <v>0</v>
      </c>
      <c r="I13" s="500">
        <f t="shared" si="2"/>
        <v>1507108.89</v>
      </c>
      <c r="J13" s="494">
        <f t="shared" si="0"/>
        <v>110.71877889903969</v>
      </c>
      <c r="K13" s="494">
        <f t="shared" si="1"/>
        <v>90.991353125390546</v>
      </c>
    </row>
    <row r="14" spans="1:11" ht="26.25" x14ac:dyDescent="0.25">
      <c r="A14" s="39"/>
      <c r="B14" s="80"/>
      <c r="C14" s="80">
        <v>634</v>
      </c>
      <c r="D14" s="42"/>
      <c r="E14" s="91" t="s">
        <v>140</v>
      </c>
      <c r="F14" s="191">
        <f>SUM(F15)</f>
        <v>0</v>
      </c>
      <c r="G14" s="191">
        <f t="shared" ref="G14:I14" si="3">SUM(G15)</f>
        <v>0</v>
      </c>
      <c r="H14" s="191">
        <f t="shared" si="3"/>
        <v>0</v>
      </c>
      <c r="I14" s="191">
        <f t="shared" si="3"/>
        <v>0</v>
      </c>
      <c r="J14" s="97" t="e">
        <f t="shared" si="0"/>
        <v>#DIV/0!</v>
      </c>
      <c r="K14" s="98" t="e">
        <f t="shared" si="1"/>
        <v>#DIV/0!</v>
      </c>
    </row>
    <row r="15" spans="1:11" ht="26.25" x14ac:dyDescent="0.25">
      <c r="A15" s="9"/>
      <c r="B15" s="12"/>
      <c r="C15" s="12"/>
      <c r="D15" s="88">
        <v>6341</v>
      </c>
      <c r="E15" s="92" t="s">
        <v>141</v>
      </c>
      <c r="F15" s="192"/>
      <c r="G15" s="192"/>
      <c r="H15" s="192"/>
      <c r="I15" s="193"/>
      <c r="J15" s="98" t="e">
        <f t="shared" si="0"/>
        <v>#DIV/0!</v>
      </c>
      <c r="K15" s="98" t="e">
        <f t="shared" si="1"/>
        <v>#DIV/0!</v>
      </c>
    </row>
    <row r="16" spans="1:11" ht="26.25" x14ac:dyDescent="0.25">
      <c r="A16" s="81"/>
      <c r="B16" s="82"/>
      <c r="C16" s="82">
        <v>636</v>
      </c>
      <c r="D16" s="89"/>
      <c r="E16" s="91" t="s">
        <v>127</v>
      </c>
      <c r="F16" s="191">
        <f>SUM(F17+F18)</f>
        <v>1361204.4000000001</v>
      </c>
      <c r="G16" s="191">
        <f>SUM(G17+G18)</f>
        <v>1656321</v>
      </c>
      <c r="H16" s="191">
        <f t="shared" ref="H16:I16" si="4">SUM(H17+H18)</f>
        <v>0</v>
      </c>
      <c r="I16" s="191">
        <f t="shared" si="4"/>
        <v>1507108.89</v>
      </c>
      <c r="J16" s="97">
        <f t="shared" si="0"/>
        <v>110.71877889903969</v>
      </c>
      <c r="K16" s="98">
        <f t="shared" si="1"/>
        <v>90.991353125390546</v>
      </c>
    </row>
    <row r="17" spans="1:11" ht="39" x14ac:dyDescent="0.25">
      <c r="A17" s="85"/>
      <c r="B17" s="34"/>
      <c r="C17" s="34"/>
      <c r="D17" s="88">
        <v>6361</v>
      </c>
      <c r="E17" s="92" t="s">
        <v>142</v>
      </c>
      <c r="F17" s="192">
        <v>1359010.61</v>
      </c>
      <c r="G17" s="192">
        <v>1656321</v>
      </c>
      <c r="H17" s="192"/>
      <c r="I17" s="193">
        <v>1501314.92</v>
      </c>
      <c r="J17" s="98">
        <f t="shared" si="0"/>
        <v>110.47116990499433</v>
      </c>
      <c r="K17" s="98">
        <f t="shared" si="1"/>
        <v>90.64154351722884</v>
      </c>
    </row>
    <row r="18" spans="1:11" ht="39" x14ac:dyDescent="0.25">
      <c r="A18" s="85"/>
      <c r="B18" s="34"/>
      <c r="C18" s="35"/>
      <c r="D18" s="88">
        <v>6362</v>
      </c>
      <c r="E18" s="92" t="s">
        <v>143</v>
      </c>
      <c r="F18" s="192">
        <v>2193.79</v>
      </c>
      <c r="G18" s="192"/>
      <c r="H18" s="192"/>
      <c r="I18" s="193">
        <v>5793.97</v>
      </c>
      <c r="J18" s="98">
        <f t="shared" si="0"/>
        <v>264.10777695221515</v>
      </c>
      <c r="K18" s="98" t="e">
        <f t="shared" si="1"/>
        <v>#DIV/0!</v>
      </c>
    </row>
    <row r="19" spans="1:11" x14ac:dyDescent="0.25">
      <c r="A19" s="495"/>
      <c r="B19" s="498">
        <v>64</v>
      </c>
      <c r="C19" s="496"/>
      <c r="D19" s="497"/>
      <c r="E19" s="504" t="s">
        <v>45</v>
      </c>
      <c r="F19" s="500">
        <f>SUM(F20)</f>
        <v>0.15</v>
      </c>
      <c r="G19" s="500">
        <f t="shared" ref="G19:I19" si="5">SUM(G20)</f>
        <v>1</v>
      </c>
      <c r="H19" s="493">
        <f t="shared" si="5"/>
        <v>0</v>
      </c>
      <c r="I19" s="500">
        <f t="shared" si="5"/>
        <v>0.25</v>
      </c>
      <c r="J19" s="494">
        <f t="shared" si="0"/>
        <v>166.66666666666669</v>
      </c>
      <c r="K19" s="494">
        <f t="shared" si="1"/>
        <v>25</v>
      </c>
    </row>
    <row r="20" spans="1:11" x14ac:dyDescent="0.25">
      <c r="A20" s="81"/>
      <c r="B20" s="82"/>
      <c r="C20" s="83">
        <v>641</v>
      </c>
      <c r="D20" s="89"/>
      <c r="E20" s="91" t="s">
        <v>128</v>
      </c>
      <c r="F20" s="191">
        <f>SUM(F21)</f>
        <v>0.15</v>
      </c>
      <c r="G20" s="191">
        <f t="shared" ref="G20:I20" si="6">SUM(G21)</f>
        <v>1</v>
      </c>
      <c r="H20" s="191">
        <f t="shared" si="6"/>
        <v>0</v>
      </c>
      <c r="I20" s="191">
        <f t="shared" si="6"/>
        <v>0.25</v>
      </c>
      <c r="J20" s="97">
        <f t="shared" si="0"/>
        <v>166.66666666666669</v>
      </c>
      <c r="K20" s="98">
        <f t="shared" si="1"/>
        <v>25</v>
      </c>
    </row>
    <row r="21" spans="1:11" ht="26.25" x14ac:dyDescent="0.25">
      <c r="A21" s="85"/>
      <c r="B21" s="34"/>
      <c r="C21" s="35"/>
      <c r="D21" s="88">
        <v>6413</v>
      </c>
      <c r="E21" s="92" t="s">
        <v>129</v>
      </c>
      <c r="F21" s="192">
        <v>0.15</v>
      </c>
      <c r="G21" s="192">
        <v>1</v>
      </c>
      <c r="H21" s="192"/>
      <c r="I21" s="193">
        <v>0.25</v>
      </c>
      <c r="J21" s="98">
        <f t="shared" si="0"/>
        <v>166.66666666666669</v>
      </c>
      <c r="K21" s="98">
        <f t="shared" si="1"/>
        <v>25</v>
      </c>
    </row>
    <row r="22" spans="1:11" ht="39" x14ac:dyDescent="0.25">
      <c r="A22" s="495"/>
      <c r="B22" s="498">
        <v>65</v>
      </c>
      <c r="C22" s="496"/>
      <c r="D22" s="497"/>
      <c r="E22" s="504" t="s">
        <v>44</v>
      </c>
      <c r="F22" s="500">
        <f>SUM(F23)</f>
        <v>18693.63</v>
      </c>
      <c r="G22" s="500">
        <f t="shared" ref="G22:I22" si="7">SUM(G23)</f>
        <v>25463</v>
      </c>
      <c r="H22" s="493">
        <f t="shared" si="7"/>
        <v>0</v>
      </c>
      <c r="I22" s="500">
        <f t="shared" si="7"/>
        <v>21521.88</v>
      </c>
      <c r="J22" s="494">
        <f t="shared" si="0"/>
        <v>115.12948528455951</v>
      </c>
      <c r="K22" s="494">
        <f t="shared" si="1"/>
        <v>84.522169422299029</v>
      </c>
    </row>
    <row r="23" spans="1:11" x14ac:dyDescent="0.25">
      <c r="A23" s="81"/>
      <c r="B23" s="82"/>
      <c r="C23" s="83">
        <v>652</v>
      </c>
      <c r="D23" s="89"/>
      <c r="E23" s="91" t="s">
        <v>130</v>
      </c>
      <c r="F23" s="191">
        <f>SUM(F24)</f>
        <v>18693.63</v>
      </c>
      <c r="G23" s="191">
        <f t="shared" ref="G23:I23" si="8">SUM(G24)</f>
        <v>25463</v>
      </c>
      <c r="H23" s="191">
        <f t="shared" si="8"/>
        <v>0</v>
      </c>
      <c r="I23" s="191">
        <f t="shared" si="8"/>
        <v>21521.88</v>
      </c>
      <c r="J23" s="97">
        <f t="shared" si="0"/>
        <v>115.12948528455951</v>
      </c>
      <c r="K23" s="98">
        <f t="shared" si="1"/>
        <v>84.522169422299029</v>
      </c>
    </row>
    <row r="24" spans="1:11" x14ac:dyDescent="0.25">
      <c r="A24" s="85"/>
      <c r="B24" s="34"/>
      <c r="C24" s="35"/>
      <c r="D24" s="88">
        <v>6526</v>
      </c>
      <c r="E24" s="92" t="s">
        <v>131</v>
      </c>
      <c r="F24" s="192">
        <v>18693.63</v>
      </c>
      <c r="G24" s="192">
        <v>25463</v>
      </c>
      <c r="H24" s="192"/>
      <c r="I24" s="193">
        <v>21521.88</v>
      </c>
      <c r="J24" s="98">
        <f t="shared" si="0"/>
        <v>115.12948528455951</v>
      </c>
      <c r="K24" s="98">
        <f t="shared" si="1"/>
        <v>84.522169422299029</v>
      </c>
    </row>
    <row r="25" spans="1:11" ht="39" x14ac:dyDescent="0.25">
      <c r="A25" s="498"/>
      <c r="B25" s="498">
        <v>66</v>
      </c>
      <c r="C25" s="490"/>
      <c r="D25" s="499"/>
      <c r="E25" s="504" t="s">
        <v>201</v>
      </c>
      <c r="F25" s="500">
        <f>SUM(F26+F28)</f>
        <v>21410.03</v>
      </c>
      <c r="G25" s="500">
        <f t="shared" ref="G25:I25" si="9">SUM(G26+G28)</f>
        <v>19630</v>
      </c>
      <c r="H25" s="500">
        <f t="shared" si="9"/>
        <v>0</v>
      </c>
      <c r="I25" s="500">
        <f t="shared" si="9"/>
        <v>18721.8</v>
      </c>
      <c r="J25" s="494">
        <f t="shared" si="0"/>
        <v>87.444062432420694</v>
      </c>
      <c r="K25" s="494">
        <f t="shared" si="1"/>
        <v>95.373408048904736</v>
      </c>
    </row>
    <row r="26" spans="1:11" ht="26.25" x14ac:dyDescent="0.25">
      <c r="A26" s="40"/>
      <c r="B26" s="40"/>
      <c r="C26" s="48">
        <v>661</v>
      </c>
      <c r="D26" s="89">
        <v>661</v>
      </c>
      <c r="E26" s="91" t="s">
        <v>136</v>
      </c>
      <c r="F26" s="191">
        <f>SUM(F27)</f>
        <v>21410.03</v>
      </c>
      <c r="G26" s="191">
        <f t="shared" ref="G26:I26" si="10">SUM(G27)</f>
        <v>18530</v>
      </c>
      <c r="H26" s="191">
        <f t="shared" si="10"/>
        <v>0</v>
      </c>
      <c r="I26" s="191">
        <f t="shared" si="10"/>
        <v>18721.8</v>
      </c>
      <c r="J26" s="97">
        <f t="shared" si="0"/>
        <v>87.444062432420694</v>
      </c>
      <c r="K26" s="98">
        <f t="shared" si="1"/>
        <v>101.03507825148408</v>
      </c>
    </row>
    <row r="27" spans="1:11" x14ac:dyDescent="0.25">
      <c r="A27" s="12"/>
      <c r="B27" s="12"/>
      <c r="C27" s="21"/>
      <c r="D27" s="88">
        <v>6615</v>
      </c>
      <c r="E27" s="92" t="s">
        <v>137</v>
      </c>
      <c r="F27" s="192">
        <v>21410.03</v>
      </c>
      <c r="G27" s="192">
        <v>18530</v>
      </c>
      <c r="H27" s="194"/>
      <c r="I27" s="195">
        <v>18721.8</v>
      </c>
      <c r="J27" s="98">
        <f t="shared" si="0"/>
        <v>87.444062432420694</v>
      </c>
      <c r="K27" s="98">
        <f t="shared" si="1"/>
        <v>101.03507825148408</v>
      </c>
    </row>
    <row r="28" spans="1:11" ht="39" x14ac:dyDescent="0.25">
      <c r="A28" s="106"/>
      <c r="B28" s="97"/>
      <c r="C28" s="97">
        <v>663</v>
      </c>
      <c r="D28" s="102"/>
      <c r="E28" s="136" t="s">
        <v>144</v>
      </c>
      <c r="F28" s="196">
        <f>SUM(F29+F30)</f>
        <v>0</v>
      </c>
      <c r="G28" s="196">
        <f t="shared" ref="G28:I28" si="11">SUM(G29+G30)</f>
        <v>1100</v>
      </c>
      <c r="H28" s="196">
        <f t="shared" si="11"/>
        <v>0</v>
      </c>
      <c r="I28" s="196">
        <f t="shared" si="11"/>
        <v>0</v>
      </c>
      <c r="J28" s="97" t="e">
        <f t="shared" si="0"/>
        <v>#DIV/0!</v>
      </c>
      <c r="K28" s="98">
        <f t="shared" si="1"/>
        <v>0</v>
      </c>
    </row>
    <row r="29" spans="1:11" x14ac:dyDescent="0.25">
      <c r="B29" s="86"/>
      <c r="C29" s="86"/>
      <c r="D29" s="86">
        <v>6631</v>
      </c>
      <c r="E29" s="137" t="s">
        <v>145</v>
      </c>
      <c r="F29" s="197"/>
      <c r="G29" s="197">
        <v>1100</v>
      </c>
      <c r="H29" s="197"/>
      <c r="I29" s="197">
        <v>0</v>
      </c>
      <c r="J29" s="98" t="e">
        <f t="shared" si="0"/>
        <v>#DIV/0!</v>
      </c>
      <c r="K29" s="98">
        <f t="shared" si="1"/>
        <v>0</v>
      </c>
    </row>
    <row r="30" spans="1:11" x14ac:dyDescent="0.25">
      <c r="A30" s="107"/>
      <c r="B30" s="86"/>
      <c r="C30" s="86"/>
      <c r="D30" s="94">
        <v>6632</v>
      </c>
      <c r="E30" s="137" t="s">
        <v>202</v>
      </c>
      <c r="F30" s="197"/>
      <c r="G30" s="197"/>
      <c r="H30" s="197"/>
      <c r="I30" s="197"/>
      <c r="J30" s="98" t="e">
        <f t="shared" si="0"/>
        <v>#DIV/0!</v>
      </c>
      <c r="K30" s="98" t="e">
        <f t="shared" si="1"/>
        <v>#DIV/0!</v>
      </c>
    </row>
    <row r="31" spans="1:11" ht="41.45" customHeight="1" x14ac:dyDescent="0.25">
      <c r="A31" s="501"/>
      <c r="B31" s="502">
        <v>67</v>
      </c>
      <c r="C31" s="502"/>
      <c r="D31" s="502"/>
      <c r="E31" s="505" t="s">
        <v>146</v>
      </c>
      <c r="F31" s="503">
        <f>SUM(F32)</f>
        <v>466770.91</v>
      </c>
      <c r="G31" s="503">
        <f t="shared" ref="G31:I31" si="12">SUM(G32)</f>
        <v>478475</v>
      </c>
      <c r="H31" s="503">
        <f t="shared" si="12"/>
        <v>0</v>
      </c>
      <c r="I31" s="503">
        <f t="shared" si="12"/>
        <v>449623.89</v>
      </c>
      <c r="J31" s="494">
        <f t="shared" si="0"/>
        <v>96.326459161733112</v>
      </c>
      <c r="K31" s="494">
        <f t="shared" si="1"/>
        <v>93.970194890015151</v>
      </c>
    </row>
    <row r="32" spans="1:11" ht="38.25" x14ac:dyDescent="0.25">
      <c r="A32" s="108"/>
      <c r="B32" s="103"/>
      <c r="C32" s="104">
        <v>671</v>
      </c>
      <c r="D32" s="104"/>
      <c r="E32" s="121" t="s">
        <v>147</v>
      </c>
      <c r="F32" s="198">
        <f>SUM(F33+F34)</f>
        <v>466770.91</v>
      </c>
      <c r="G32" s="198">
        <f t="shared" ref="G32:I32" si="13">SUM(G33+G34)</f>
        <v>478475</v>
      </c>
      <c r="H32" s="198">
        <f t="shared" si="13"/>
        <v>0</v>
      </c>
      <c r="I32" s="198">
        <f t="shared" si="13"/>
        <v>449623.89</v>
      </c>
      <c r="J32" s="97">
        <f t="shared" si="0"/>
        <v>96.326459161733112</v>
      </c>
      <c r="K32" s="98">
        <f t="shared" si="1"/>
        <v>93.970194890015151</v>
      </c>
    </row>
    <row r="33" spans="1:11" ht="25.5" x14ac:dyDescent="0.25">
      <c r="A33" s="3"/>
      <c r="B33" s="79"/>
      <c r="C33" s="79"/>
      <c r="D33" s="69">
        <v>6711</v>
      </c>
      <c r="E33" s="93" t="s">
        <v>148</v>
      </c>
      <c r="F33" s="199">
        <v>433645.91</v>
      </c>
      <c r="G33" s="199">
        <v>478475</v>
      </c>
      <c r="H33" s="199"/>
      <c r="I33" s="200">
        <v>438043.89</v>
      </c>
      <c r="J33" s="98">
        <f t="shared" si="0"/>
        <v>101.01418689732368</v>
      </c>
      <c r="K33" s="98">
        <f t="shared" si="1"/>
        <v>91.550005747426724</v>
      </c>
    </row>
    <row r="34" spans="1:11" ht="25.5" x14ac:dyDescent="0.25">
      <c r="A34" s="3"/>
      <c r="B34" s="79"/>
      <c r="C34" s="79"/>
      <c r="D34" s="69">
        <v>6712</v>
      </c>
      <c r="E34" s="93" t="s">
        <v>203</v>
      </c>
      <c r="F34" s="199">
        <v>33125</v>
      </c>
      <c r="G34" s="199"/>
      <c r="H34" s="199"/>
      <c r="I34" s="200">
        <v>11580</v>
      </c>
      <c r="J34" s="98">
        <f t="shared" si="0"/>
        <v>34.958490566037739</v>
      </c>
      <c r="K34" s="98" t="e">
        <f t="shared" si="1"/>
        <v>#DIV/0!</v>
      </c>
    </row>
    <row r="35" spans="1:11" ht="25.5" x14ac:dyDescent="0.25">
      <c r="A35" s="485">
        <v>7</v>
      </c>
      <c r="B35" s="486"/>
      <c r="C35" s="486"/>
      <c r="D35" s="486"/>
      <c r="E35" s="512" t="s">
        <v>5</v>
      </c>
      <c r="F35" s="488">
        <f>SUM(F37)</f>
        <v>79.14</v>
      </c>
      <c r="G35" s="488">
        <f>SUM(G37)</f>
        <v>90</v>
      </c>
      <c r="H35" s="488">
        <f>SUM(H36)</f>
        <v>0</v>
      </c>
      <c r="I35" s="489">
        <f>SUM(I36)</f>
        <v>26.4</v>
      </c>
      <c r="J35" s="95">
        <f t="shared" si="0"/>
        <v>33.35860500379075</v>
      </c>
      <c r="K35" s="95">
        <f t="shared" si="1"/>
        <v>29.333333333333332</v>
      </c>
    </row>
    <row r="36" spans="1:11" ht="25.5" x14ac:dyDescent="0.25">
      <c r="A36" s="506"/>
      <c r="B36" s="507">
        <v>72</v>
      </c>
      <c r="C36" s="509"/>
      <c r="D36" s="508"/>
      <c r="E36" s="510" t="s">
        <v>20</v>
      </c>
      <c r="F36" s="511">
        <f>SUM(F37)</f>
        <v>79.14</v>
      </c>
      <c r="G36" s="511">
        <f t="shared" ref="G36:I36" si="14">SUM(G37)</f>
        <v>90</v>
      </c>
      <c r="H36" s="511">
        <f t="shared" si="14"/>
        <v>0</v>
      </c>
      <c r="I36" s="511">
        <f t="shared" si="14"/>
        <v>26.4</v>
      </c>
      <c r="J36" s="494">
        <f t="shared" si="0"/>
        <v>33.35860500379075</v>
      </c>
      <c r="K36" s="494">
        <f t="shared" si="1"/>
        <v>29.333333333333332</v>
      </c>
    </row>
    <row r="37" spans="1:11" ht="15.75" customHeight="1" x14ac:dyDescent="0.25">
      <c r="A37" s="39"/>
      <c r="B37" s="39"/>
      <c r="C37" s="80">
        <v>721</v>
      </c>
      <c r="D37" s="90"/>
      <c r="E37" s="91" t="s">
        <v>149</v>
      </c>
      <c r="F37" s="191">
        <f>SUM(F38)</f>
        <v>79.14</v>
      </c>
      <c r="G37" s="191">
        <f>SUM(G38)</f>
        <v>90</v>
      </c>
      <c r="H37" s="201">
        <f>SUM(H38)</f>
        <v>0</v>
      </c>
      <c r="I37" s="191">
        <f>SUM(I38)</f>
        <v>26.4</v>
      </c>
      <c r="J37" s="97">
        <f t="shared" si="0"/>
        <v>33.35860500379075</v>
      </c>
      <c r="K37" s="98">
        <f t="shared" si="1"/>
        <v>29.333333333333332</v>
      </c>
    </row>
    <row r="38" spans="1:11" ht="15.75" customHeight="1" x14ac:dyDescent="0.25">
      <c r="A38" s="9"/>
      <c r="B38" s="12"/>
      <c r="C38" s="12"/>
      <c r="D38" s="88">
        <v>7211</v>
      </c>
      <c r="E38" s="92" t="s">
        <v>150</v>
      </c>
      <c r="F38" s="192">
        <v>79.14</v>
      </c>
      <c r="G38" s="192">
        <v>90</v>
      </c>
      <c r="H38" s="192"/>
      <c r="I38" s="193">
        <v>26.4</v>
      </c>
      <c r="J38" s="98">
        <f t="shared" si="0"/>
        <v>33.35860500379075</v>
      </c>
      <c r="K38" s="98">
        <f t="shared" si="1"/>
        <v>29.333333333333332</v>
      </c>
    </row>
    <row r="39" spans="1:11" x14ac:dyDescent="0.25">
      <c r="A39" s="85"/>
      <c r="B39" s="85"/>
      <c r="C39" s="85"/>
      <c r="D39" s="88" t="s">
        <v>151</v>
      </c>
      <c r="E39" s="92"/>
      <c r="F39" s="192"/>
      <c r="G39" s="192"/>
      <c r="H39" s="192"/>
      <c r="I39" s="193"/>
      <c r="J39" s="98" t="e">
        <f t="shared" si="0"/>
        <v>#DIV/0!</v>
      </c>
      <c r="K39" s="98" t="e">
        <f t="shared" si="1"/>
        <v>#DIV/0!</v>
      </c>
    </row>
    <row r="40" spans="1:11" x14ac:dyDescent="0.25">
      <c r="A40" s="85"/>
      <c r="B40" s="85"/>
      <c r="C40" s="85"/>
      <c r="D40" s="88"/>
      <c r="E40" s="92"/>
      <c r="F40" s="192"/>
      <c r="G40" s="192"/>
      <c r="H40" s="192"/>
      <c r="I40" s="193"/>
      <c r="J40" s="98" t="e">
        <f t="shared" si="0"/>
        <v>#DIV/0!</v>
      </c>
      <c r="K40" s="98" t="e">
        <f t="shared" si="1"/>
        <v>#DIV/0!</v>
      </c>
    </row>
    <row r="41" spans="1:11" ht="15.75" thickBot="1" x14ac:dyDescent="0.3">
      <c r="A41" s="261"/>
      <c r="B41" s="262"/>
      <c r="C41" s="263"/>
      <c r="D41" s="264"/>
      <c r="E41" s="265"/>
      <c r="F41" s="266"/>
      <c r="G41" s="266"/>
      <c r="H41" s="266"/>
      <c r="I41" s="267"/>
      <c r="J41" s="268" t="e">
        <f t="shared" si="0"/>
        <v>#DIV/0!</v>
      </c>
      <c r="K41" s="268" t="e">
        <f t="shared" si="1"/>
        <v>#DIV/0!</v>
      </c>
    </row>
    <row r="42" spans="1:11" ht="39.75" thickBot="1" x14ac:dyDescent="0.3">
      <c r="A42" s="269"/>
      <c r="B42" s="270"/>
      <c r="C42" s="271"/>
      <c r="D42" s="272"/>
      <c r="E42" s="273" t="s">
        <v>138</v>
      </c>
      <c r="F42" s="273" t="s">
        <v>295</v>
      </c>
      <c r="G42" s="273" t="s">
        <v>282</v>
      </c>
      <c r="H42" s="274" t="s">
        <v>284</v>
      </c>
      <c r="I42" s="273" t="s">
        <v>296</v>
      </c>
      <c r="J42" s="275" t="s">
        <v>200</v>
      </c>
      <c r="K42" s="276" t="s">
        <v>262</v>
      </c>
    </row>
    <row r="43" spans="1:11" x14ac:dyDescent="0.25">
      <c r="A43" s="255"/>
      <c r="B43" s="255"/>
      <c r="C43" s="256"/>
      <c r="D43" s="257"/>
      <c r="E43" s="258">
        <v>1</v>
      </c>
      <c r="F43" s="259">
        <v>2</v>
      </c>
      <c r="G43" s="259">
        <v>3</v>
      </c>
      <c r="H43" s="259">
        <v>4</v>
      </c>
      <c r="I43" s="259">
        <v>5</v>
      </c>
      <c r="J43" s="260">
        <v>6</v>
      </c>
      <c r="K43" s="260">
        <v>7</v>
      </c>
    </row>
    <row r="44" spans="1:11" x14ac:dyDescent="0.25">
      <c r="A44" s="475"/>
      <c r="B44" s="476"/>
      <c r="C44" s="245"/>
      <c r="D44" s="477"/>
      <c r="E44" s="478" t="s">
        <v>9</v>
      </c>
      <c r="F44" s="479">
        <f>SUM(F45+F101)</f>
        <v>1863613.1600000001</v>
      </c>
      <c r="G44" s="479">
        <f>SUM(G45+G101)</f>
        <v>2179980</v>
      </c>
      <c r="H44" s="479">
        <f>SUM(H45+H101)</f>
        <v>0</v>
      </c>
      <c r="I44" s="479">
        <f>SUM(I45+I101)</f>
        <v>2140089.88</v>
      </c>
      <c r="J44" s="480">
        <f>SUM(I44/F44*100)</f>
        <v>114.8355209082125</v>
      </c>
      <c r="K44" s="480">
        <f>SUM(I44/G44*100)</f>
        <v>98.170161194139396</v>
      </c>
    </row>
    <row r="45" spans="1:11" x14ac:dyDescent="0.25">
      <c r="A45" s="43">
        <v>3</v>
      </c>
      <c r="B45" s="99"/>
      <c r="C45" s="100"/>
      <c r="D45" s="101"/>
      <c r="E45" s="105" t="s">
        <v>6</v>
      </c>
      <c r="F45" s="202">
        <f>SUM(F46+F56+F89+F95+F98)</f>
        <v>1820672.82</v>
      </c>
      <c r="G45" s="202">
        <f>SUM(G46+G56+G89+G95+G98)</f>
        <v>2152954</v>
      </c>
      <c r="H45" s="202">
        <f>SUM(H46+H56+H89+H95+H98)</f>
        <v>0</v>
      </c>
      <c r="I45" s="202">
        <f>SUM(I46+I56+I89+I95+I98)</f>
        <v>2113535.31</v>
      </c>
      <c r="J45" s="96">
        <f t="shared" ref="J45:J111" si="15">SUM(I45/F45*100)</f>
        <v>116.08539913283266</v>
      </c>
      <c r="K45" s="96">
        <f t="shared" ref="K45:K108" si="16">SUM(I45/G45*100)</f>
        <v>98.169088145868415</v>
      </c>
    </row>
    <row r="46" spans="1:11" x14ac:dyDescent="0.25">
      <c r="A46" s="513"/>
      <c r="B46" s="515">
        <v>31</v>
      </c>
      <c r="C46" s="513"/>
      <c r="D46" s="513"/>
      <c r="E46" s="519" t="s">
        <v>7</v>
      </c>
      <c r="F46" s="518">
        <f>SUM(F47+F51+F53)</f>
        <v>1290828.1599999999</v>
      </c>
      <c r="G46" s="518">
        <f t="shared" ref="G46:I46" si="17">SUM(G47+G51+G53)</f>
        <v>1608987</v>
      </c>
      <c r="H46" s="514">
        <f t="shared" si="17"/>
        <v>0</v>
      </c>
      <c r="I46" s="518">
        <f t="shared" si="17"/>
        <v>1583708.67</v>
      </c>
      <c r="J46" s="513">
        <f t="shared" si="15"/>
        <v>122.68934929340247</v>
      </c>
      <c r="K46" s="515">
        <f t="shared" si="16"/>
        <v>98.428928885068672</v>
      </c>
    </row>
    <row r="47" spans="1:11" x14ac:dyDescent="0.25">
      <c r="A47" s="97"/>
      <c r="B47" s="97"/>
      <c r="C47" s="97">
        <v>311</v>
      </c>
      <c r="D47" s="97"/>
      <c r="E47" s="138" t="s">
        <v>152</v>
      </c>
      <c r="F47" s="203">
        <f>SUM(F48:F50)</f>
        <v>1062109.24</v>
      </c>
      <c r="G47" s="203">
        <v>1331030</v>
      </c>
      <c r="H47" s="203"/>
      <c r="I47" s="203">
        <f t="shared" ref="I47" si="18">SUM(I48:I50)</f>
        <v>1312036.1199999999</v>
      </c>
      <c r="J47" s="97">
        <f t="shared" si="15"/>
        <v>123.53118404280146</v>
      </c>
      <c r="K47" s="288">
        <f t="shared" si="16"/>
        <v>98.57299384687046</v>
      </c>
    </row>
    <row r="48" spans="1:11" x14ac:dyDescent="0.25">
      <c r="A48" s="86"/>
      <c r="B48" s="86"/>
      <c r="C48" s="86"/>
      <c r="D48" s="86">
        <v>3111</v>
      </c>
      <c r="E48" s="139" t="s">
        <v>153</v>
      </c>
      <c r="F48" s="204">
        <v>1052436.22</v>
      </c>
      <c r="G48" s="204"/>
      <c r="H48" s="204"/>
      <c r="I48" s="204">
        <v>1297156.72</v>
      </c>
      <c r="J48" s="98">
        <f t="shared" si="15"/>
        <v>123.2527630035386</v>
      </c>
      <c r="K48" s="288" t="e">
        <f t="shared" si="16"/>
        <v>#DIV/0!</v>
      </c>
    </row>
    <row r="49" spans="1:11" x14ac:dyDescent="0.25">
      <c r="A49" s="86"/>
      <c r="B49" s="86"/>
      <c r="C49" s="86"/>
      <c r="D49" s="86">
        <v>3113</v>
      </c>
      <c r="E49" s="139" t="s">
        <v>154</v>
      </c>
      <c r="F49" s="204">
        <v>3566.26</v>
      </c>
      <c r="G49" s="204"/>
      <c r="H49" s="204"/>
      <c r="I49" s="204">
        <v>7211.16</v>
      </c>
      <c r="J49" s="98">
        <f t="shared" si="15"/>
        <v>202.20511123698213</v>
      </c>
      <c r="K49" s="288" t="e">
        <f t="shared" si="16"/>
        <v>#DIV/0!</v>
      </c>
    </row>
    <row r="50" spans="1:11" x14ac:dyDescent="0.25">
      <c r="A50" s="86"/>
      <c r="B50" s="86"/>
      <c r="C50" s="86"/>
      <c r="D50" s="86">
        <v>3114</v>
      </c>
      <c r="E50" s="139" t="s">
        <v>207</v>
      </c>
      <c r="F50" s="204">
        <v>6106.76</v>
      </c>
      <c r="G50" s="204"/>
      <c r="H50" s="204"/>
      <c r="I50" s="204">
        <v>7668.24</v>
      </c>
      <c r="J50" s="98">
        <f t="shared" si="15"/>
        <v>125.56969653302241</v>
      </c>
      <c r="K50" s="288" t="e">
        <f t="shared" si="16"/>
        <v>#DIV/0!</v>
      </c>
    </row>
    <row r="51" spans="1:11" x14ac:dyDescent="0.25">
      <c r="A51" s="97"/>
      <c r="B51" s="97"/>
      <c r="C51" s="97">
        <v>312</v>
      </c>
      <c r="D51" s="97"/>
      <c r="E51" s="138" t="s">
        <v>155</v>
      </c>
      <c r="F51" s="203">
        <f>SUM(F52)</f>
        <v>53499.519999999997</v>
      </c>
      <c r="G51" s="203">
        <v>56800</v>
      </c>
      <c r="H51" s="203"/>
      <c r="I51" s="203">
        <f t="shared" ref="I51" si="19">SUM(I52)</f>
        <v>56444.7</v>
      </c>
      <c r="J51" s="97">
        <f t="shared" si="15"/>
        <v>105.50505873697557</v>
      </c>
      <c r="K51" s="288">
        <f t="shared" si="16"/>
        <v>99.374471830985911</v>
      </c>
    </row>
    <row r="52" spans="1:11" x14ac:dyDescent="0.25">
      <c r="A52" s="86"/>
      <c r="B52" s="86"/>
      <c r="C52" s="86"/>
      <c r="D52" s="86">
        <v>3121</v>
      </c>
      <c r="E52" s="139" t="s">
        <v>155</v>
      </c>
      <c r="F52" s="204">
        <v>53499.519999999997</v>
      </c>
      <c r="G52" s="204"/>
      <c r="H52" s="204"/>
      <c r="I52" s="204">
        <v>56444.7</v>
      </c>
      <c r="J52" s="98">
        <f t="shared" si="15"/>
        <v>105.50505873697557</v>
      </c>
      <c r="K52" s="288" t="e">
        <f t="shared" si="16"/>
        <v>#DIV/0!</v>
      </c>
    </row>
    <row r="53" spans="1:11" x14ac:dyDescent="0.25">
      <c r="A53" s="97"/>
      <c r="B53" s="97"/>
      <c r="C53" s="97">
        <v>313</v>
      </c>
      <c r="D53" s="97"/>
      <c r="E53" s="138" t="s">
        <v>156</v>
      </c>
      <c r="F53" s="203">
        <f>SUM(F54+F55)</f>
        <v>175219.4</v>
      </c>
      <c r="G53" s="203">
        <v>221157</v>
      </c>
      <c r="H53" s="203"/>
      <c r="I53" s="203">
        <f t="shared" ref="I53" si="20">SUM(I54+I55)</f>
        <v>215227.85</v>
      </c>
      <c r="J53" s="97">
        <f t="shared" si="15"/>
        <v>122.83334493783222</v>
      </c>
      <c r="K53" s="288">
        <f t="shared" si="16"/>
        <v>97.319031276423544</v>
      </c>
    </row>
    <row r="54" spans="1:11" x14ac:dyDescent="0.25">
      <c r="A54" s="86"/>
      <c r="B54" s="86"/>
      <c r="C54" s="86"/>
      <c r="D54" s="86">
        <v>3132</v>
      </c>
      <c r="E54" s="139" t="s">
        <v>157</v>
      </c>
      <c r="F54" s="204">
        <v>175219.4</v>
      </c>
      <c r="G54" s="204"/>
      <c r="H54" s="204"/>
      <c r="I54" s="204">
        <v>215227.85</v>
      </c>
      <c r="J54" s="98">
        <f t="shared" si="15"/>
        <v>122.83334493783222</v>
      </c>
      <c r="K54" s="288" t="e">
        <f t="shared" si="16"/>
        <v>#DIV/0!</v>
      </c>
    </row>
    <row r="55" spans="1:11" x14ac:dyDescent="0.25">
      <c r="A55" s="86"/>
      <c r="B55" s="86"/>
      <c r="C55" s="86"/>
      <c r="D55" s="86">
        <v>3133</v>
      </c>
      <c r="E55" s="139" t="s">
        <v>158</v>
      </c>
      <c r="F55" s="204"/>
      <c r="G55" s="204"/>
      <c r="H55" s="204"/>
      <c r="I55" s="204"/>
      <c r="J55" s="98" t="e">
        <f t="shared" si="15"/>
        <v>#DIV/0!</v>
      </c>
      <c r="K55" s="288" t="e">
        <f t="shared" si="16"/>
        <v>#DIV/0!</v>
      </c>
    </row>
    <row r="56" spans="1:11" x14ac:dyDescent="0.25">
      <c r="A56" s="513"/>
      <c r="B56" s="515">
        <v>32</v>
      </c>
      <c r="C56" s="513"/>
      <c r="D56" s="513"/>
      <c r="E56" s="519" t="s">
        <v>15</v>
      </c>
      <c r="F56" s="518">
        <f>SUM(F57+F62+F69+F79+F81)</f>
        <v>489153.22000000009</v>
      </c>
      <c r="G56" s="518">
        <f>SUM(G57+G62+G69+G79+G81)</f>
        <v>502722</v>
      </c>
      <c r="H56" s="514">
        <f>SUM(H57+H62+H69+H79+H81)</f>
        <v>0</v>
      </c>
      <c r="I56" s="518">
        <f>SUM(I57+I62+I69+I79+I81)</f>
        <v>488759.52</v>
      </c>
      <c r="J56" s="513">
        <f t="shared" si="15"/>
        <v>99.919513971511819</v>
      </c>
      <c r="K56" s="515">
        <f t="shared" si="16"/>
        <v>97.222624034754801</v>
      </c>
    </row>
    <row r="57" spans="1:11" x14ac:dyDescent="0.25">
      <c r="A57" s="97"/>
      <c r="B57" s="97"/>
      <c r="C57" s="97">
        <v>321</v>
      </c>
      <c r="D57" s="97"/>
      <c r="E57" s="138" t="s">
        <v>159</v>
      </c>
      <c r="F57" s="203">
        <f>SUM(F58:F61)</f>
        <v>49090.28</v>
      </c>
      <c r="G57" s="203">
        <v>66158</v>
      </c>
      <c r="H57" s="203"/>
      <c r="I57" s="203">
        <f t="shared" ref="I57" si="21">SUM(I58:I61)</f>
        <v>53180.46</v>
      </c>
      <c r="J57" s="97">
        <f t="shared" si="15"/>
        <v>108.3319549206075</v>
      </c>
      <c r="K57" s="288">
        <f t="shared" si="16"/>
        <v>80.384020073158197</v>
      </c>
    </row>
    <row r="58" spans="1:11" x14ac:dyDescent="0.25">
      <c r="A58" s="86"/>
      <c r="B58" s="86"/>
      <c r="C58" s="86"/>
      <c r="D58" s="86">
        <v>3211</v>
      </c>
      <c r="E58" s="139" t="s">
        <v>160</v>
      </c>
      <c r="F58" s="204">
        <v>6097.6</v>
      </c>
      <c r="G58" s="204"/>
      <c r="H58" s="204"/>
      <c r="I58" s="204">
        <v>5938.21</v>
      </c>
      <c r="J58" s="98">
        <f t="shared" si="15"/>
        <v>97.386020729467333</v>
      </c>
      <c r="K58" s="288" t="e">
        <f t="shared" si="16"/>
        <v>#DIV/0!</v>
      </c>
    </row>
    <row r="59" spans="1:11" ht="26.25" x14ac:dyDescent="0.25">
      <c r="A59" s="86"/>
      <c r="B59" s="86"/>
      <c r="C59" s="86"/>
      <c r="D59" s="86">
        <v>3212</v>
      </c>
      <c r="E59" s="139" t="s">
        <v>232</v>
      </c>
      <c r="F59" s="204">
        <v>40548.68</v>
      </c>
      <c r="G59" s="204"/>
      <c r="H59" s="204"/>
      <c r="I59" s="204">
        <v>45097.25</v>
      </c>
      <c r="J59" s="98">
        <f t="shared" si="15"/>
        <v>111.21755381432885</v>
      </c>
      <c r="K59" s="288" t="e">
        <f t="shared" si="16"/>
        <v>#DIV/0!</v>
      </c>
    </row>
    <row r="60" spans="1:11" x14ac:dyDescent="0.25">
      <c r="A60" s="86"/>
      <c r="B60" s="86"/>
      <c r="C60" s="86"/>
      <c r="D60" s="86">
        <v>3213</v>
      </c>
      <c r="E60" s="139" t="s">
        <v>161</v>
      </c>
      <c r="F60" s="204">
        <v>413</v>
      </c>
      <c r="G60" s="204"/>
      <c r="H60" s="204"/>
      <c r="I60" s="204">
        <v>400</v>
      </c>
      <c r="J60" s="98">
        <f t="shared" si="15"/>
        <v>96.852300242130752</v>
      </c>
      <c r="K60" s="288" t="e">
        <f t="shared" si="16"/>
        <v>#DIV/0!</v>
      </c>
    </row>
    <row r="61" spans="1:11" x14ac:dyDescent="0.25">
      <c r="A61" s="86"/>
      <c r="B61" s="86"/>
      <c r="C61" s="86"/>
      <c r="D61" s="86">
        <v>3214</v>
      </c>
      <c r="E61" s="139" t="s">
        <v>162</v>
      </c>
      <c r="F61" s="204">
        <v>2031</v>
      </c>
      <c r="G61" s="204"/>
      <c r="H61" s="204"/>
      <c r="I61" s="204">
        <v>1745</v>
      </c>
      <c r="J61" s="98">
        <f t="shared" si="15"/>
        <v>85.918266863613979</v>
      </c>
      <c r="K61" s="288" t="e">
        <f t="shared" si="16"/>
        <v>#DIV/0!</v>
      </c>
    </row>
    <row r="62" spans="1:11" x14ac:dyDescent="0.25">
      <c r="A62" s="97"/>
      <c r="B62" s="97"/>
      <c r="C62" s="97">
        <v>322</v>
      </c>
      <c r="D62" s="97"/>
      <c r="E62" s="138" t="s">
        <v>163</v>
      </c>
      <c r="F62" s="203">
        <f>SUM(F63:F68)</f>
        <v>94807.54</v>
      </c>
      <c r="G62" s="203">
        <v>109070</v>
      </c>
      <c r="H62" s="203"/>
      <c r="I62" s="203">
        <f t="shared" ref="I62" si="22">SUM(I63:I68)</f>
        <v>104871.01000000001</v>
      </c>
      <c r="J62" s="97">
        <f t="shared" si="15"/>
        <v>110.61463043973087</v>
      </c>
      <c r="K62" s="288">
        <f t="shared" si="16"/>
        <v>96.150187952690942</v>
      </c>
    </row>
    <row r="63" spans="1:11" x14ac:dyDescent="0.25">
      <c r="A63" s="86"/>
      <c r="B63" s="86"/>
      <c r="C63" s="86"/>
      <c r="D63" s="86">
        <v>3221</v>
      </c>
      <c r="E63" s="139" t="s">
        <v>164</v>
      </c>
      <c r="F63" s="204">
        <v>13982.68</v>
      </c>
      <c r="G63" s="204"/>
      <c r="H63" s="204"/>
      <c r="I63" s="204">
        <v>12897.41</v>
      </c>
      <c r="J63" s="98">
        <f t="shared" si="15"/>
        <v>92.238469306313235</v>
      </c>
      <c r="K63" s="288" t="e">
        <f t="shared" si="16"/>
        <v>#DIV/0!</v>
      </c>
    </row>
    <row r="64" spans="1:11" x14ac:dyDescent="0.25">
      <c r="A64" s="86"/>
      <c r="B64" s="86"/>
      <c r="C64" s="86"/>
      <c r="D64" s="86">
        <v>3222</v>
      </c>
      <c r="E64" s="139" t="s">
        <v>165</v>
      </c>
      <c r="F64" s="204">
        <v>58539.68</v>
      </c>
      <c r="G64" s="204"/>
      <c r="H64" s="204"/>
      <c r="I64" s="204">
        <v>61142.3</v>
      </c>
      <c r="J64" s="98">
        <f t="shared" si="15"/>
        <v>104.44590745969231</v>
      </c>
      <c r="K64" s="288" t="e">
        <f t="shared" si="16"/>
        <v>#DIV/0!</v>
      </c>
    </row>
    <row r="65" spans="1:11" x14ac:dyDescent="0.25">
      <c r="A65" s="86"/>
      <c r="B65" s="86"/>
      <c r="C65" s="86"/>
      <c r="D65" s="86">
        <v>3223</v>
      </c>
      <c r="E65" s="139" t="s">
        <v>166</v>
      </c>
      <c r="F65" s="204">
        <v>18973.98</v>
      </c>
      <c r="G65" s="204"/>
      <c r="H65" s="204"/>
      <c r="I65" s="204">
        <v>26777.52</v>
      </c>
      <c r="J65" s="98">
        <f t="shared" si="15"/>
        <v>141.12758630503458</v>
      </c>
      <c r="K65" s="288" t="e">
        <f t="shared" si="16"/>
        <v>#DIV/0!</v>
      </c>
    </row>
    <row r="66" spans="1:11" ht="26.25" x14ac:dyDescent="0.25">
      <c r="A66" s="86"/>
      <c r="B66" s="86"/>
      <c r="C66" s="86"/>
      <c r="D66" s="86">
        <v>3224</v>
      </c>
      <c r="E66" s="139" t="s">
        <v>167</v>
      </c>
      <c r="F66" s="204">
        <v>1854.25</v>
      </c>
      <c r="G66" s="204"/>
      <c r="H66" s="204"/>
      <c r="I66" s="204">
        <v>2072.9</v>
      </c>
      <c r="J66" s="98">
        <f t="shared" si="15"/>
        <v>111.791829580693</v>
      </c>
      <c r="K66" s="288" t="e">
        <f t="shared" si="16"/>
        <v>#DIV/0!</v>
      </c>
    </row>
    <row r="67" spans="1:11" x14ac:dyDescent="0.25">
      <c r="A67" s="86"/>
      <c r="B67" s="86"/>
      <c r="C67" s="86"/>
      <c r="D67" s="86">
        <v>3225</v>
      </c>
      <c r="E67" s="139" t="s">
        <v>168</v>
      </c>
      <c r="F67" s="204">
        <v>1131.3</v>
      </c>
      <c r="G67" s="204"/>
      <c r="H67" s="204"/>
      <c r="I67" s="204">
        <v>1616.97</v>
      </c>
      <c r="J67" s="98">
        <f t="shared" si="15"/>
        <v>142.93025722619996</v>
      </c>
      <c r="K67" s="288" t="e">
        <f t="shared" si="16"/>
        <v>#DIV/0!</v>
      </c>
    </row>
    <row r="68" spans="1:11" ht="26.25" x14ac:dyDescent="0.25">
      <c r="A68" s="86"/>
      <c r="B68" s="86"/>
      <c r="C68" s="86"/>
      <c r="D68" s="86">
        <v>3227</v>
      </c>
      <c r="E68" s="139" t="s">
        <v>169</v>
      </c>
      <c r="F68" s="204">
        <v>325.64999999999998</v>
      </c>
      <c r="G68" s="204"/>
      <c r="H68" s="204"/>
      <c r="I68" s="204">
        <v>363.91</v>
      </c>
      <c r="J68" s="98">
        <f t="shared" si="15"/>
        <v>111.74881007216338</v>
      </c>
      <c r="K68" s="288" t="e">
        <f t="shared" si="16"/>
        <v>#DIV/0!</v>
      </c>
    </row>
    <row r="69" spans="1:11" x14ac:dyDescent="0.25">
      <c r="A69" s="97"/>
      <c r="B69" s="97"/>
      <c r="C69" s="97">
        <v>323</v>
      </c>
      <c r="D69" s="97"/>
      <c r="E69" s="138" t="s">
        <v>170</v>
      </c>
      <c r="F69" s="203">
        <f>SUM(F70:F78)</f>
        <v>328970.34000000003</v>
      </c>
      <c r="G69" s="203">
        <v>305054</v>
      </c>
      <c r="H69" s="203"/>
      <c r="I69" s="203">
        <f t="shared" ref="I69" si="23">SUM(I70:I78)</f>
        <v>310608.45000000007</v>
      </c>
      <c r="J69" s="97">
        <f t="shared" si="15"/>
        <v>94.418375224951902</v>
      </c>
      <c r="K69" s="288">
        <f t="shared" si="16"/>
        <v>101.82080877483988</v>
      </c>
    </row>
    <row r="70" spans="1:11" x14ac:dyDescent="0.25">
      <c r="A70" s="86"/>
      <c r="B70" s="86"/>
      <c r="C70" s="86"/>
      <c r="D70" s="86">
        <v>3231</v>
      </c>
      <c r="E70" s="139" t="s">
        <v>171</v>
      </c>
      <c r="F70" s="204">
        <v>253620.22</v>
      </c>
      <c r="G70" s="204"/>
      <c r="H70" s="204"/>
      <c r="I70" s="204">
        <v>252481.65</v>
      </c>
      <c r="J70" s="98">
        <f t="shared" si="15"/>
        <v>99.551072860042467</v>
      </c>
      <c r="K70" s="288" t="e">
        <f t="shared" si="16"/>
        <v>#DIV/0!</v>
      </c>
    </row>
    <row r="71" spans="1:11" ht="26.25" x14ac:dyDescent="0.25">
      <c r="A71" s="86"/>
      <c r="B71" s="86"/>
      <c r="C71" s="86"/>
      <c r="D71" s="86">
        <v>3232</v>
      </c>
      <c r="E71" s="139" t="s">
        <v>172</v>
      </c>
      <c r="F71" s="204">
        <v>40737.74</v>
      </c>
      <c r="G71" s="204"/>
      <c r="H71" s="204"/>
      <c r="I71" s="204">
        <v>18014.349999999999</v>
      </c>
      <c r="J71" s="98">
        <f t="shared" si="15"/>
        <v>44.220297935035177</v>
      </c>
      <c r="K71" s="288" t="e">
        <f t="shared" si="16"/>
        <v>#DIV/0!</v>
      </c>
    </row>
    <row r="72" spans="1:11" x14ac:dyDescent="0.25">
      <c r="A72" s="86"/>
      <c r="B72" s="86"/>
      <c r="C72" s="86"/>
      <c r="D72" s="86">
        <v>3233</v>
      </c>
      <c r="E72" s="139" t="s">
        <v>173</v>
      </c>
      <c r="F72" s="204">
        <v>63.72</v>
      </c>
      <c r="G72" s="204"/>
      <c r="H72" s="204"/>
      <c r="I72" s="204">
        <v>1189.3599999999999</v>
      </c>
      <c r="J72" s="98">
        <f t="shared" si="15"/>
        <v>1866.5411173885748</v>
      </c>
      <c r="K72" s="288" t="e">
        <f t="shared" si="16"/>
        <v>#DIV/0!</v>
      </c>
    </row>
    <row r="73" spans="1:11" x14ac:dyDescent="0.25">
      <c r="A73" s="86"/>
      <c r="B73" s="86"/>
      <c r="C73" s="86"/>
      <c r="D73" s="86">
        <v>3234</v>
      </c>
      <c r="E73" s="139" t="s">
        <v>174</v>
      </c>
      <c r="F73" s="204">
        <v>10382.120000000001</v>
      </c>
      <c r="G73" s="204"/>
      <c r="H73" s="204"/>
      <c r="I73" s="204">
        <v>12451.34</v>
      </c>
      <c r="J73" s="98">
        <f t="shared" si="15"/>
        <v>119.93061147434243</v>
      </c>
      <c r="K73" s="288" t="e">
        <f t="shared" si="16"/>
        <v>#DIV/0!</v>
      </c>
    </row>
    <row r="74" spans="1:11" x14ac:dyDescent="0.25">
      <c r="A74" s="86"/>
      <c r="B74" s="86"/>
      <c r="C74" s="86"/>
      <c r="D74" s="86">
        <v>3235</v>
      </c>
      <c r="E74" s="139" t="s">
        <v>175</v>
      </c>
      <c r="F74" s="204"/>
      <c r="G74" s="204"/>
      <c r="H74" s="204"/>
      <c r="I74" s="204"/>
      <c r="J74" s="98" t="e">
        <f t="shared" si="15"/>
        <v>#DIV/0!</v>
      </c>
      <c r="K74" s="288" t="e">
        <f t="shared" si="16"/>
        <v>#DIV/0!</v>
      </c>
    </row>
    <row r="75" spans="1:11" x14ac:dyDescent="0.25">
      <c r="A75" s="86"/>
      <c r="B75" s="86"/>
      <c r="C75" s="86"/>
      <c r="D75" s="86">
        <v>3236</v>
      </c>
      <c r="E75" s="139" t="s">
        <v>176</v>
      </c>
      <c r="F75" s="204">
        <v>3943.26</v>
      </c>
      <c r="G75" s="204"/>
      <c r="H75" s="204"/>
      <c r="I75" s="204">
        <v>2845.79</v>
      </c>
      <c r="J75" s="98">
        <f t="shared" si="15"/>
        <v>72.16845959941773</v>
      </c>
      <c r="K75" s="288" t="e">
        <f t="shared" si="16"/>
        <v>#DIV/0!</v>
      </c>
    </row>
    <row r="76" spans="1:11" x14ac:dyDescent="0.25">
      <c r="A76" s="86"/>
      <c r="B76" s="86"/>
      <c r="C76" s="86"/>
      <c r="D76" s="86">
        <v>3237</v>
      </c>
      <c r="E76" s="139" t="s">
        <v>177</v>
      </c>
      <c r="F76" s="204">
        <v>428.98</v>
      </c>
      <c r="G76" s="204"/>
      <c r="H76" s="204"/>
      <c r="I76" s="204">
        <v>259.39999999999998</v>
      </c>
      <c r="J76" s="98">
        <f t="shared" si="15"/>
        <v>60.469019534710235</v>
      </c>
      <c r="K76" s="288" t="e">
        <f t="shared" si="16"/>
        <v>#DIV/0!</v>
      </c>
    </row>
    <row r="77" spans="1:11" x14ac:dyDescent="0.25">
      <c r="A77" s="86"/>
      <c r="B77" s="86"/>
      <c r="C77" s="86"/>
      <c r="D77" s="86">
        <v>3238</v>
      </c>
      <c r="E77" s="139" t="s">
        <v>178</v>
      </c>
      <c r="F77" s="204">
        <v>5083.3999999999996</v>
      </c>
      <c r="G77" s="204"/>
      <c r="H77" s="204"/>
      <c r="I77" s="204">
        <v>4426.09</v>
      </c>
      <c r="J77" s="98">
        <f t="shared" si="15"/>
        <v>87.069481055986159</v>
      </c>
      <c r="K77" s="288" t="e">
        <f t="shared" si="16"/>
        <v>#DIV/0!</v>
      </c>
    </row>
    <row r="78" spans="1:11" x14ac:dyDescent="0.25">
      <c r="A78" s="86"/>
      <c r="B78" s="86"/>
      <c r="C78" s="86"/>
      <c r="D78" s="86">
        <v>3239</v>
      </c>
      <c r="E78" s="139" t="s">
        <v>179</v>
      </c>
      <c r="F78" s="204">
        <v>14710.9</v>
      </c>
      <c r="G78" s="204"/>
      <c r="H78" s="204"/>
      <c r="I78" s="204">
        <v>18940.47</v>
      </c>
      <c r="J78" s="98">
        <f t="shared" si="15"/>
        <v>128.7512660680176</v>
      </c>
      <c r="K78" s="288" t="e">
        <f t="shared" si="16"/>
        <v>#DIV/0!</v>
      </c>
    </row>
    <row r="79" spans="1:11" ht="26.25" x14ac:dyDescent="0.25">
      <c r="A79" s="97"/>
      <c r="B79" s="97"/>
      <c r="C79" s="97">
        <v>324</v>
      </c>
      <c r="D79" s="97"/>
      <c r="E79" s="138" t="s">
        <v>225</v>
      </c>
      <c r="F79" s="203">
        <f>SUM(F80)</f>
        <v>5880.03</v>
      </c>
      <c r="G79" s="203">
        <v>9300</v>
      </c>
      <c r="H79" s="203"/>
      <c r="I79" s="203">
        <f t="shared" ref="I79" si="24">SUM(I80)</f>
        <v>7148.72</v>
      </c>
      <c r="J79" s="97">
        <f t="shared" si="15"/>
        <v>121.57625046130718</v>
      </c>
      <c r="K79" s="288">
        <f t="shared" si="16"/>
        <v>76.867956989247304</v>
      </c>
    </row>
    <row r="80" spans="1:11" ht="26.25" x14ac:dyDescent="0.25">
      <c r="A80" s="98"/>
      <c r="B80" s="98"/>
      <c r="C80" s="98"/>
      <c r="D80" s="98">
        <v>3241</v>
      </c>
      <c r="E80" s="162" t="s">
        <v>225</v>
      </c>
      <c r="F80" s="205">
        <v>5880.03</v>
      </c>
      <c r="G80" s="205"/>
      <c r="H80" s="205"/>
      <c r="I80" s="205">
        <v>7148.72</v>
      </c>
      <c r="J80" s="98">
        <f t="shared" si="15"/>
        <v>121.57625046130718</v>
      </c>
      <c r="K80" s="288" t="e">
        <f t="shared" si="16"/>
        <v>#DIV/0!</v>
      </c>
    </row>
    <row r="81" spans="1:11" ht="26.25" x14ac:dyDescent="0.25">
      <c r="A81" s="97"/>
      <c r="B81" s="97"/>
      <c r="C81" s="97">
        <v>329</v>
      </c>
      <c r="D81" s="97"/>
      <c r="E81" s="138" t="s">
        <v>180</v>
      </c>
      <c r="F81" s="203">
        <f>SUM(F82:F88)</f>
        <v>10405.029999999999</v>
      </c>
      <c r="G81" s="203">
        <v>13140</v>
      </c>
      <c r="H81" s="203"/>
      <c r="I81" s="203">
        <f t="shared" ref="I81" si="25">SUM(I82:I88)</f>
        <v>12950.88</v>
      </c>
      <c r="J81" s="97">
        <f t="shared" si="15"/>
        <v>124.46749312592083</v>
      </c>
      <c r="K81" s="288">
        <f t="shared" si="16"/>
        <v>98.560730593607303</v>
      </c>
    </row>
    <row r="82" spans="1:11" ht="26.25" x14ac:dyDescent="0.25">
      <c r="A82" s="86"/>
      <c r="B82" s="86"/>
      <c r="C82" s="86"/>
      <c r="D82" s="86">
        <v>3291</v>
      </c>
      <c r="E82" s="139" t="s">
        <v>181</v>
      </c>
      <c r="F82" s="204"/>
      <c r="G82" s="204"/>
      <c r="H82" s="204"/>
      <c r="I82" s="204"/>
      <c r="J82" s="98" t="e">
        <f t="shared" si="15"/>
        <v>#DIV/0!</v>
      </c>
      <c r="K82" s="288" t="e">
        <f t="shared" si="16"/>
        <v>#DIV/0!</v>
      </c>
    </row>
    <row r="83" spans="1:11" x14ac:dyDescent="0.25">
      <c r="A83" s="86"/>
      <c r="B83" s="86"/>
      <c r="C83" s="86"/>
      <c r="D83" s="86">
        <v>3292</v>
      </c>
      <c r="E83" s="139" t="s">
        <v>182</v>
      </c>
      <c r="F83" s="204">
        <v>2327.2399999999998</v>
      </c>
      <c r="G83" s="204"/>
      <c r="H83" s="204"/>
      <c r="I83" s="204">
        <v>2784.56</v>
      </c>
      <c r="J83" s="98">
        <f t="shared" si="15"/>
        <v>119.65074508860283</v>
      </c>
      <c r="K83" s="288" t="e">
        <f t="shared" si="16"/>
        <v>#DIV/0!</v>
      </c>
    </row>
    <row r="84" spans="1:11" x14ac:dyDescent="0.25">
      <c r="A84" s="86"/>
      <c r="B84" s="86"/>
      <c r="C84" s="86"/>
      <c r="D84" s="86">
        <v>3293</v>
      </c>
      <c r="E84" s="139" t="s">
        <v>183</v>
      </c>
      <c r="F84" s="204"/>
      <c r="G84" s="204"/>
      <c r="H84" s="204"/>
      <c r="I84" s="204"/>
      <c r="J84" s="98" t="e">
        <f t="shared" si="15"/>
        <v>#DIV/0!</v>
      </c>
      <c r="K84" s="288" t="e">
        <f t="shared" si="16"/>
        <v>#DIV/0!</v>
      </c>
    </row>
    <row r="85" spans="1:11" x14ac:dyDescent="0.25">
      <c r="A85" s="86"/>
      <c r="B85" s="86"/>
      <c r="C85" s="86"/>
      <c r="D85" s="86">
        <v>3294</v>
      </c>
      <c r="E85" s="139" t="s">
        <v>184</v>
      </c>
      <c r="F85" s="204">
        <v>25</v>
      </c>
      <c r="G85" s="204"/>
      <c r="H85" s="204"/>
      <c r="I85" s="204">
        <v>25</v>
      </c>
      <c r="J85" s="98">
        <f t="shared" si="15"/>
        <v>100</v>
      </c>
      <c r="K85" s="288" t="e">
        <f t="shared" si="16"/>
        <v>#DIV/0!</v>
      </c>
    </row>
    <row r="86" spans="1:11" x14ac:dyDescent="0.25">
      <c r="A86" s="86"/>
      <c r="B86" s="86"/>
      <c r="C86" s="86"/>
      <c r="D86" s="86">
        <v>3295</v>
      </c>
      <c r="E86" s="139" t="s">
        <v>185</v>
      </c>
      <c r="F86" s="204">
        <v>3726.81</v>
      </c>
      <c r="G86" s="204"/>
      <c r="H86" s="204"/>
      <c r="I86" s="204">
        <v>596.19000000000005</v>
      </c>
      <c r="J86" s="98">
        <f t="shared" si="15"/>
        <v>15.997327473093611</v>
      </c>
      <c r="K86" s="288" t="e">
        <f t="shared" si="16"/>
        <v>#DIV/0!</v>
      </c>
    </row>
    <row r="87" spans="1:11" x14ac:dyDescent="0.25">
      <c r="A87" s="86"/>
      <c r="B87" s="86"/>
      <c r="C87" s="86"/>
      <c r="D87" s="86">
        <v>3296</v>
      </c>
      <c r="E87" s="139" t="s">
        <v>186</v>
      </c>
      <c r="F87" s="204"/>
      <c r="G87" s="204"/>
      <c r="H87" s="204"/>
      <c r="I87" s="204"/>
      <c r="J87" s="98" t="e">
        <f t="shared" si="15"/>
        <v>#DIV/0!</v>
      </c>
      <c r="K87" s="288" t="e">
        <f t="shared" si="16"/>
        <v>#DIV/0!</v>
      </c>
    </row>
    <row r="88" spans="1:11" ht="26.25" x14ac:dyDescent="0.25">
      <c r="A88" s="86"/>
      <c r="B88" s="86"/>
      <c r="C88" s="86"/>
      <c r="D88" s="86">
        <v>3299</v>
      </c>
      <c r="E88" s="139" t="s">
        <v>180</v>
      </c>
      <c r="F88" s="204">
        <v>4325.9799999999996</v>
      </c>
      <c r="G88" s="204"/>
      <c r="H88" s="204"/>
      <c r="I88" s="204">
        <v>9545.1299999999992</v>
      </c>
      <c r="J88" s="98">
        <f t="shared" si="15"/>
        <v>220.64665116343582</v>
      </c>
      <c r="K88" s="288" t="e">
        <f t="shared" si="16"/>
        <v>#DIV/0!</v>
      </c>
    </row>
    <row r="89" spans="1:11" x14ac:dyDescent="0.25">
      <c r="A89" s="513"/>
      <c r="B89" s="515">
        <v>34</v>
      </c>
      <c r="C89" s="513"/>
      <c r="D89" s="513"/>
      <c r="E89" s="519" t="s">
        <v>48</v>
      </c>
      <c r="F89" s="518">
        <f>SUM(F90)</f>
        <v>1143.24</v>
      </c>
      <c r="G89" s="518">
        <f t="shared" ref="G89:I89" si="26">SUM(G90)</f>
        <v>1330</v>
      </c>
      <c r="H89" s="514">
        <f t="shared" si="26"/>
        <v>0</v>
      </c>
      <c r="I89" s="518">
        <f t="shared" si="26"/>
        <v>1154.0899999999999</v>
      </c>
      <c r="J89" s="513">
        <f t="shared" si="15"/>
        <v>100.94905706588293</v>
      </c>
      <c r="K89" s="515">
        <f t="shared" si="16"/>
        <v>86.773684210526312</v>
      </c>
    </row>
    <row r="90" spans="1:11" x14ac:dyDescent="0.25">
      <c r="A90" s="97"/>
      <c r="B90" s="97"/>
      <c r="C90" s="97">
        <v>343</v>
      </c>
      <c r="D90" s="97"/>
      <c r="E90" s="138" t="s">
        <v>204</v>
      </c>
      <c r="F90" s="203">
        <f>SUM(F91:F94)</f>
        <v>1143.24</v>
      </c>
      <c r="G90" s="203">
        <v>1330</v>
      </c>
      <c r="H90" s="203"/>
      <c r="I90" s="203">
        <f t="shared" ref="I90" si="27">SUM(I91:I94)</f>
        <v>1154.0899999999999</v>
      </c>
      <c r="J90" s="97">
        <f t="shared" si="15"/>
        <v>100.94905706588293</v>
      </c>
      <c r="K90" s="288">
        <f t="shared" si="16"/>
        <v>86.773684210526312</v>
      </c>
    </row>
    <row r="91" spans="1:11" ht="26.25" x14ac:dyDescent="0.25">
      <c r="A91" s="86"/>
      <c r="B91" s="86"/>
      <c r="C91" s="86"/>
      <c r="D91" s="86">
        <v>3431</v>
      </c>
      <c r="E91" s="139" t="s">
        <v>187</v>
      </c>
      <c r="F91" s="204">
        <v>1141.8800000000001</v>
      </c>
      <c r="G91" s="204"/>
      <c r="H91" s="204"/>
      <c r="I91" s="204">
        <v>1150.33</v>
      </c>
      <c r="J91" s="98">
        <f t="shared" si="15"/>
        <v>100.74000770658911</v>
      </c>
      <c r="K91" s="288" t="e">
        <f t="shared" si="16"/>
        <v>#DIV/0!</v>
      </c>
    </row>
    <row r="92" spans="1:11" ht="26.25" x14ac:dyDescent="0.25">
      <c r="A92" s="86"/>
      <c r="B92" s="86"/>
      <c r="C92" s="86"/>
      <c r="D92" s="86">
        <v>3432</v>
      </c>
      <c r="E92" s="139" t="s">
        <v>188</v>
      </c>
      <c r="F92" s="204"/>
      <c r="G92" s="204"/>
      <c r="H92" s="204"/>
      <c r="I92" s="204"/>
      <c r="J92" s="98" t="e">
        <f t="shared" si="15"/>
        <v>#DIV/0!</v>
      </c>
      <c r="K92" s="288" t="e">
        <f t="shared" si="16"/>
        <v>#DIV/0!</v>
      </c>
    </row>
    <row r="93" spans="1:11" x14ac:dyDescent="0.25">
      <c r="A93" s="86"/>
      <c r="B93" s="86"/>
      <c r="C93" s="86"/>
      <c r="D93" s="86">
        <v>3433</v>
      </c>
      <c r="E93" s="139" t="s">
        <v>189</v>
      </c>
      <c r="F93" s="204">
        <v>1.36</v>
      </c>
      <c r="G93" s="204"/>
      <c r="H93" s="204"/>
      <c r="I93" s="204">
        <v>3.76</v>
      </c>
      <c r="J93" s="98">
        <f t="shared" si="15"/>
        <v>276.47058823529409</v>
      </c>
      <c r="K93" s="288" t="e">
        <f t="shared" si="16"/>
        <v>#DIV/0!</v>
      </c>
    </row>
    <row r="94" spans="1:11" ht="26.25" x14ac:dyDescent="0.25">
      <c r="A94" s="86"/>
      <c r="B94" s="86"/>
      <c r="C94" s="86"/>
      <c r="D94" s="86">
        <v>3434</v>
      </c>
      <c r="E94" s="139" t="s">
        <v>190</v>
      </c>
      <c r="F94" s="204"/>
      <c r="G94" s="204"/>
      <c r="H94" s="204"/>
      <c r="I94" s="204"/>
      <c r="J94" s="98" t="e">
        <f t="shared" si="15"/>
        <v>#DIV/0!</v>
      </c>
      <c r="K94" s="288" t="e">
        <f t="shared" si="16"/>
        <v>#DIV/0!</v>
      </c>
    </row>
    <row r="95" spans="1:11" ht="39" x14ac:dyDescent="0.25">
      <c r="A95" s="513"/>
      <c r="B95" s="515">
        <v>37</v>
      </c>
      <c r="C95" s="513"/>
      <c r="D95" s="513"/>
      <c r="E95" s="519" t="s">
        <v>46</v>
      </c>
      <c r="F95" s="518">
        <f>SUM(F96)</f>
        <v>38875.620000000003</v>
      </c>
      <c r="G95" s="518">
        <f t="shared" ref="G95:I95" si="28">SUM(G96)</f>
        <v>39258</v>
      </c>
      <c r="H95" s="514">
        <f t="shared" si="28"/>
        <v>0</v>
      </c>
      <c r="I95" s="518">
        <f t="shared" si="28"/>
        <v>39256.730000000003</v>
      </c>
      <c r="J95" s="513">
        <f t="shared" si="15"/>
        <v>100.98033163200999</v>
      </c>
      <c r="K95" s="515">
        <f t="shared" si="16"/>
        <v>99.996764990575187</v>
      </c>
    </row>
    <row r="96" spans="1:11" ht="26.25" x14ac:dyDescent="0.25">
      <c r="A96" s="97"/>
      <c r="B96" s="97"/>
      <c r="C96" s="97">
        <v>372</v>
      </c>
      <c r="D96" s="97"/>
      <c r="E96" s="138" t="s">
        <v>206</v>
      </c>
      <c r="F96" s="203">
        <f>SUM(F97)</f>
        <v>38875.620000000003</v>
      </c>
      <c r="G96" s="203">
        <v>39258</v>
      </c>
      <c r="H96" s="203"/>
      <c r="I96" s="203">
        <f t="shared" ref="I96" si="29">SUM(I97)</f>
        <v>39256.730000000003</v>
      </c>
      <c r="J96" s="97">
        <f t="shared" si="15"/>
        <v>100.98033163200999</v>
      </c>
      <c r="K96" s="288">
        <f t="shared" si="16"/>
        <v>99.996764990575187</v>
      </c>
    </row>
    <row r="97" spans="1:13" ht="26.25" x14ac:dyDescent="0.25">
      <c r="A97" s="86"/>
      <c r="B97" s="86"/>
      <c r="C97" s="86"/>
      <c r="D97" s="86">
        <v>3722</v>
      </c>
      <c r="E97" s="139" t="s">
        <v>205</v>
      </c>
      <c r="F97" s="204">
        <v>38875.620000000003</v>
      </c>
      <c r="G97" s="204"/>
      <c r="H97" s="204"/>
      <c r="I97" s="204">
        <v>39256.730000000003</v>
      </c>
      <c r="J97" s="98">
        <f t="shared" si="15"/>
        <v>100.98033163200999</v>
      </c>
      <c r="K97" s="288" t="e">
        <f t="shared" si="16"/>
        <v>#DIV/0!</v>
      </c>
    </row>
    <row r="98" spans="1:13" x14ac:dyDescent="0.25">
      <c r="A98" s="513"/>
      <c r="B98" s="515">
        <v>38</v>
      </c>
      <c r="C98" s="513"/>
      <c r="D98" s="513"/>
      <c r="E98" s="519" t="s">
        <v>49</v>
      </c>
      <c r="F98" s="518">
        <f>SUM(F99)</f>
        <v>672.58</v>
      </c>
      <c r="G98" s="518">
        <f t="shared" ref="G98:I98" si="30">SUM(G99)</f>
        <v>657</v>
      </c>
      <c r="H98" s="514">
        <f t="shared" si="30"/>
        <v>0</v>
      </c>
      <c r="I98" s="518">
        <f t="shared" si="30"/>
        <v>656.3</v>
      </c>
      <c r="J98" s="513">
        <f t="shared" si="15"/>
        <v>97.579470100211125</v>
      </c>
      <c r="K98" s="515">
        <f t="shared" si="16"/>
        <v>99.893455098934552</v>
      </c>
    </row>
    <row r="99" spans="1:13" x14ac:dyDescent="0.25">
      <c r="A99" s="97"/>
      <c r="B99" s="97"/>
      <c r="C99" s="97">
        <v>381</v>
      </c>
      <c r="D99" s="97"/>
      <c r="E99" s="138" t="s">
        <v>145</v>
      </c>
      <c r="F99" s="203">
        <f>SUM(F100)</f>
        <v>672.58</v>
      </c>
      <c r="G99" s="203">
        <v>657</v>
      </c>
      <c r="H99" s="203"/>
      <c r="I99" s="203">
        <f t="shared" ref="I99" si="31">SUM(I100)</f>
        <v>656.3</v>
      </c>
      <c r="J99" s="97">
        <f t="shared" si="15"/>
        <v>97.579470100211125</v>
      </c>
      <c r="K99" s="288">
        <f t="shared" si="16"/>
        <v>99.893455098934552</v>
      </c>
    </row>
    <row r="100" spans="1:13" x14ac:dyDescent="0.25">
      <c r="A100" s="86"/>
      <c r="B100" s="86"/>
      <c r="C100" s="86"/>
      <c r="D100" s="86">
        <v>3812</v>
      </c>
      <c r="E100" s="139" t="s">
        <v>191</v>
      </c>
      <c r="F100" s="204">
        <v>672.58</v>
      </c>
      <c r="G100" s="204"/>
      <c r="H100" s="204"/>
      <c r="I100" s="204">
        <v>656.3</v>
      </c>
      <c r="J100" s="98">
        <f t="shared" si="15"/>
        <v>97.579470100211125</v>
      </c>
      <c r="K100" s="288" t="e">
        <f t="shared" si="16"/>
        <v>#DIV/0!</v>
      </c>
    </row>
    <row r="101" spans="1:13" ht="26.25" x14ac:dyDescent="0.25">
      <c r="A101" s="480">
        <v>4</v>
      </c>
      <c r="B101" s="480"/>
      <c r="C101" s="480"/>
      <c r="D101" s="480"/>
      <c r="E101" s="516" t="s">
        <v>8</v>
      </c>
      <c r="F101" s="517">
        <f>SUM(F102+F112)</f>
        <v>42940.34</v>
      </c>
      <c r="G101" s="517">
        <f>SUM(G102+G112)</f>
        <v>27026</v>
      </c>
      <c r="H101" s="517">
        <f t="shared" ref="H101:I101" si="32">SUM(H102+H112)</f>
        <v>0</v>
      </c>
      <c r="I101" s="517">
        <f t="shared" si="32"/>
        <v>26554.57</v>
      </c>
      <c r="J101" s="480">
        <f t="shared" si="15"/>
        <v>61.840614210320652</v>
      </c>
      <c r="K101" s="480">
        <f t="shared" si="16"/>
        <v>98.255642714423146</v>
      </c>
    </row>
    <row r="102" spans="1:13" ht="26.25" x14ac:dyDescent="0.25">
      <c r="A102" s="513"/>
      <c r="B102" s="515">
        <v>42</v>
      </c>
      <c r="C102" s="513"/>
      <c r="D102" s="513"/>
      <c r="E102" s="519" t="s">
        <v>22</v>
      </c>
      <c r="F102" s="518">
        <f>SUM(F103+F110)</f>
        <v>9815.34</v>
      </c>
      <c r="G102" s="518">
        <f t="shared" ref="G102:I102" si="33">SUM(G103+G110)</f>
        <v>17781</v>
      </c>
      <c r="H102" s="514">
        <f t="shared" si="33"/>
        <v>0</v>
      </c>
      <c r="I102" s="518">
        <f t="shared" si="33"/>
        <v>17310.2</v>
      </c>
      <c r="J102" s="513">
        <f t="shared" si="15"/>
        <v>176.35863862077116</v>
      </c>
      <c r="K102" s="515">
        <f t="shared" si="16"/>
        <v>97.352229908329122</v>
      </c>
    </row>
    <row r="103" spans="1:13" x14ac:dyDescent="0.25">
      <c r="A103" s="97"/>
      <c r="B103" s="97"/>
      <c r="C103" s="97">
        <v>422</v>
      </c>
      <c r="D103" s="97"/>
      <c r="E103" s="138" t="s">
        <v>192</v>
      </c>
      <c r="F103" s="203">
        <f>SUM(F104+F105+F106+F107+F108+F109)</f>
        <v>7604.64</v>
      </c>
      <c r="G103" s="203">
        <v>12357</v>
      </c>
      <c r="H103" s="203"/>
      <c r="I103" s="203">
        <f t="shared" ref="I103" si="34">SUM(I104:I109)</f>
        <v>11501.15</v>
      </c>
      <c r="J103" s="98">
        <f t="shared" si="15"/>
        <v>151.23858591596709</v>
      </c>
      <c r="K103" s="288">
        <f t="shared" si="16"/>
        <v>93.073966173019343</v>
      </c>
    </row>
    <row r="104" spans="1:13" x14ac:dyDescent="0.25">
      <c r="A104" s="86"/>
      <c r="B104" s="86"/>
      <c r="C104" s="86"/>
      <c r="D104" s="86">
        <v>4221</v>
      </c>
      <c r="E104" s="139" t="s">
        <v>218</v>
      </c>
      <c r="F104" s="204">
        <v>1528.39</v>
      </c>
      <c r="G104" s="204"/>
      <c r="H104" s="204"/>
      <c r="I104" s="204">
        <v>5540.7</v>
      </c>
      <c r="J104" s="98">
        <f t="shared" si="15"/>
        <v>362.51872885847195</v>
      </c>
      <c r="K104" s="288" t="e">
        <f t="shared" si="16"/>
        <v>#DIV/0!</v>
      </c>
    </row>
    <row r="105" spans="1:13" x14ac:dyDescent="0.25">
      <c r="A105" s="86"/>
      <c r="B105" s="86"/>
      <c r="C105" s="86"/>
      <c r="D105" s="86">
        <v>4222</v>
      </c>
      <c r="E105" s="139" t="s">
        <v>193</v>
      </c>
      <c r="F105" s="204"/>
      <c r="G105" s="204"/>
      <c r="H105" s="204"/>
      <c r="I105" s="204">
        <v>0</v>
      </c>
      <c r="J105" s="98" t="e">
        <f t="shared" si="15"/>
        <v>#DIV/0!</v>
      </c>
      <c r="K105" s="288" t="e">
        <f t="shared" si="16"/>
        <v>#DIV/0!</v>
      </c>
      <c r="M105" s="87"/>
    </row>
    <row r="106" spans="1:13" x14ac:dyDescent="0.25">
      <c r="A106" s="86"/>
      <c r="B106" s="86"/>
      <c r="C106" s="86"/>
      <c r="D106" s="86">
        <v>4223</v>
      </c>
      <c r="E106" s="139" t="s">
        <v>194</v>
      </c>
      <c r="F106" s="204">
        <v>253.75</v>
      </c>
      <c r="G106" s="204"/>
      <c r="H106" s="204"/>
      <c r="I106" s="204">
        <v>220.95</v>
      </c>
      <c r="J106" s="98">
        <f t="shared" si="15"/>
        <v>87.073891625615758</v>
      </c>
      <c r="K106" s="288" t="e">
        <f t="shared" si="16"/>
        <v>#DIV/0!</v>
      </c>
    </row>
    <row r="107" spans="1:13" x14ac:dyDescent="0.25">
      <c r="A107" s="86"/>
      <c r="B107" s="86"/>
      <c r="C107" s="86"/>
      <c r="D107" s="86">
        <v>4225</v>
      </c>
      <c r="E107" s="139" t="s">
        <v>195</v>
      </c>
      <c r="F107" s="204"/>
      <c r="G107" s="204"/>
      <c r="H107" s="204"/>
      <c r="I107" s="204"/>
      <c r="J107" s="98" t="e">
        <f t="shared" si="15"/>
        <v>#DIV/0!</v>
      </c>
      <c r="K107" s="288" t="e">
        <f t="shared" si="16"/>
        <v>#DIV/0!</v>
      </c>
    </row>
    <row r="108" spans="1:13" x14ac:dyDescent="0.25">
      <c r="A108" s="86"/>
      <c r="B108" s="86"/>
      <c r="C108" s="86"/>
      <c r="D108" s="86">
        <v>4226</v>
      </c>
      <c r="E108" s="139" t="s">
        <v>196</v>
      </c>
      <c r="F108" s="204"/>
      <c r="G108" s="204"/>
      <c r="H108" s="204"/>
      <c r="I108" s="204"/>
      <c r="J108" s="98" t="e">
        <f t="shared" si="15"/>
        <v>#DIV/0!</v>
      </c>
      <c r="K108" s="288" t="e">
        <f t="shared" si="16"/>
        <v>#DIV/0!</v>
      </c>
    </row>
    <row r="109" spans="1:13" ht="26.25" x14ac:dyDescent="0.25">
      <c r="A109" s="86"/>
      <c r="B109" s="86"/>
      <c r="C109" s="86"/>
      <c r="D109" s="86">
        <v>4227</v>
      </c>
      <c r="E109" s="139" t="s">
        <v>197</v>
      </c>
      <c r="F109" s="204">
        <v>5822.5</v>
      </c>
      <c r="G109" s="204"/>
      <c r="H109" s="204"/>
      <c r="I109" s="204">
        <v>5739.5</v>
      </c>
      <c r="J109" s="98">
        <f t="shared" si="15"/>
        <v>98.574495491627317</v>
      </c>
      <c r="K109" s="288" t="e">
        <f t="shared" ref="K109:K114" si="35">SUM(I109/G109*100)</f>
        <v>#DIV/0!</v>
      </c>
    </row>
    <row r="110" spans="1:13" ht="26.25" x14ac:dyDescent="0.25">
      <c r="A110" s="97"/>
      <c r="B110" s="97"/>
      <c r="C110" s="97">
        <v>424</v>
      </c>
      <c r="D110" s="97"/>
      <c r="E110" s="138" t="s">
        <v>198</v>
      </c>
      <c r="F110" s="203">
        <f>SUM(F111)</f>
        <v>2210.6999999999998</v>
      </c>
      <c r="G110" s="203">
        <v>5424</v>
      </c>
      <c r="H110" s="203"/>
      <c r="I110" s="203">
        <f t="shared" ref="I110" si="36">SUM(I111)</f>
        <v>5809.05</v>
      </c>
      <c r="J110" s="98">
        <f t="shared" si="15"/>
        <v>262.76971095128243</v>
      </c>
      <c r="K110" s="288">
        <f t="shared" si="35"/>
        <v>107.09900442477876</v>
      </c>
    </row>
    <row r="111" spans="1:13" x14ac:dyDescent="0.25">
      <c r="A111" s="86"/>
      <c r="B111" s="86"/>
      <c r="C111" s="86"/>
      <c r="D111" s="86">
        <v>4241</v>
      </c>
      <c r="E111" s="140" t="s">
        <v>199</v>
      </c>
      <c r="F111" s="204">
        <v>2210.6999999999998</v>
      </c>
      <c r="G111" s="204"/>
      <c r="H111" s="204"/>
      <c r="I111" s="204">
        <v>5809.05</v>
      </c>
      <c r="J111" s="98">
        <f t="shared" si="15"/>
        <v>262.76971095128243</v>
      </c>
      <c r="K111" s="288" t="e">
        <f t="shared" si="35"/>
        <v>#DIV/0!</v>
      </c>
    </row>
    <row r="112" spans="1:13" ht="26.25" x14ac:dyDescent="0.25">
      <c r="A112" s="513"/>
      <c r="B112" s="515">
        <v>45</v>
      </c>
      <c r="C112" s="513"/>
      <c r="D112" s="513"/>
      <c r="E112" s="519" t="s">
        <v>234</v>
      </c>
      <c r="F112" s="518">
        <f>SUM(F113)</f>
        <v>33125</v>
      </c>
      <c r="G112" s="518">
        <f t="shared" ref="G112:I113" si="37">SUM(G113)</f>
        <v>9245</v>
      </c>
      <c r="H112" s="514">
        <f t="shared" si="37"/>
        <v>0</v>
      </c>
      <c r="I112" s="518">
        <f t="shared" si="37"/>
        <v>9244.3700000000008</v>
      </c>
      <c r="J112" s="513">
        <f t="shared" ref="J112:J114" si="38">SUM(I112/F112*100)</f>
        <v>27.907532075471703</v>
      </c>
      <c r="K112" s="515">
        <f t="shared" si="35"/>
        <v>99.993185505678753</v>
      </c>
    </row>
    <row r="113" spans="1:11" ht="26.25" x14ac:dyDescent="0.25">
      <c r="A113" s="97"/>
      <c r="B113" s="97"/>
      <c r="C113" s="97">
        <v>451</v>
      </c>
      <c r="D113" s="97"/>
      <c r="E113" s="138" t="s">
        <v>230</v>
      </c>
      <c r="F113" s="203">
        <f>SUM(F114)</f>
        <v>33125</v>
      </c>
      <c r="G113" s="203">
        <v>9245</v>
      </c>
      <c r="H113" s="203"/>
      <c r="I113" s="203">
        <f t="shared" si="37"/>
        <v>9244.3700000000008</v>
      </c>
      <c r="J113" s="98">
        <f t="shared" si="38"/>
        <v>27.907532075471703</v>
      </c>
      <c r="K113" s="288">
        <f t="shared" si="35"/>
        <v>99.993185505678753</v>
      </c>
    </row>
    <row r="114" spans="1:11" ht="26.25" x14ac:dyDescent="0.25">
      <c r="A114" s="86"/>
      <c r="B114" s="86"/>
      <c r="C114" s="86"/>
      <c r="D114" s="86">
        <v>4511</v>
      </c>
      <c r="E114" s="162" t="s">
        <v>230</v>
      </c>
      <c r="F114" s="204">
        <v>33125</v>
      </c>
      <c r="G114" s="204"/>
      <c r="H114" s="204"/>
      <c r="I114" s="204">
        <v>9244.3700000000008</v>
      </c>
      <c r="J114" s="98">
        <f t="shared" si="38"/>
        <v>27.907532075471703</v>
      </c>
      <c r="K114" s="288" t="e">
        <f t="shared" si="35"/>
        <v>#DIV/0!</v>
      </c>
    </row>
    <row r="115" spans="1:11" x14ac:dyDescent="0.25">
      <c r="A115" s="86"/>
      <c r="B115" s="86"/>
      <c r="C115" s="86"/>
      <c r="D115" s="86"/>
      <c r="E115" s="140"/>
      <c r="F115" s="204"/>
      <c r="G115" s="204"/>
      <c r="H115" s="204"/>
      <c r="I115" s="204"/>
      <c r="J115" s="98"/>
      <c r="K115" s="98"/>
    </row>
  </sheetData>
  <mergeCells count="4">
    <mergeCell ref="A3:H3"/>
    <mergeCell ref="A5:H5"/>
    <mergeCell ref="A7:H7"/>
    <mergeCell ref="A1:K1"/>
  </mergeCells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5"/>
  <sheetViews>
    <sheetView workbookViewId="0">
      <selection activeCell="E32" sqref="E32"/>
    </sheetView>
  </sheetViews>
  <sheetFormatPr defaultRowHeight="15" x14ac:dyDescent="0.25"/>
  <cols>
    <col min="1" max="5" width="25.28515625" customWidth="1"/>
    <col min="6" max="6" width="15.28515625" customWidth="1"/>
    <col min="7" max="7" width="14.140625" customWidth="1"/>
  </cols>
  <sheetData>
    <row r="1" spans="1:10" ht="42" customHeight="1" x14ac:dyDescent="0.25">
      <c r="A1" s="542"/>
      <c r="B1" s="542"/>
      <c r="C1" s="542"/>
      <c r="D1" s="542"/>
      <c r="E1" s="542"/>
      <c r="F1" s="542"/>
      <c r="G1" s="542"/>
      <c r="H1" s="542"/>
      <c r="I1" s="542"/>
      <c r="J1" s="542"/>
    </row>
    <row r="2" spans="1:10" ht="18" customHeight="1" x14ac:dyDescent="0.25">
      <c r="A2" s="4"/>
      <c r="B2" s="4"/>
      <c r="C2" s="4"/>
      <c r="D2" s="4"/>
      <c r="E2" s="4"/>
      <c r="F2" s="4"/>
      <c r="G2" s="4"/>
    </row>
    <row r="3" spans="1:10" ht="15.75" customHeight="1" x14ac:dyDescent="0.25">
      <c r="A3" s="542"/>
      <c r="B3" s="542"/>
      <c r="C3" s="542"/>
      <c r="D3" s="542"/>
      <c r="E3" s="542"/>
      <c r="F3" s="542"/>
      <c r="G3" s="50"/>
    </row>
    <row r="4" spans="1:10" ht="18" x14ac:dyDescent="0.25">
      <c r="B4" s="4"/>
      <c r="C4" s="4"/>
      <c r="D4" s="4"/>
      <c r="E4" s="5"/>
      <c r="F4" s="5"/>
      <c r="G4" s="5"/>
    </row>
    <row r="5" spans="1:10" ht="18" customHeight="1" x14ac:dyDescent="0.25">
      <c r="A5" s="542"/>
      <c r="B5" s="542"/>
      <c r="C5" s="542"/>
      <c r="D5" s="542"/>
      <c r="E5" s="542"/>
      <c r="F5" s="542"/>
      <c r="G5" s="50"/>
    </row>
    <row r="6" spans="1:10" ht="18" x14ac:dyDescent="0.25">
      <c r="A6" s="4"/>
      <c r="B6" s="4"/>
      <c r="C6" s="4"/>
      <c r="D6" s="4"/>
      <c r="E6" s="5"/>
      <c r="F6" s="5"/>
      <c r="G6" s="5"/>
    </row>
    <row r="7" spans="1:10" ht="15.75" customHeight="1" x14ac:dyDescent="0.25">
      <c r="A7" s="542" t="s">
        <v>122</v>
      </c>
      <c r="B7" s="542"/>
      <c r="C7" s="542"/>
      <c r="D7" s="542"/>
      <c r="E7" s="542"/>
      <c r="F7" s="542"/>
      <c r="G7" s="50"/>
    </row>
    <row r="8" spans="1:10" ht="18" x14ac:dyDescent="0.25">
      <c r="A8" s="4"/>
      <c r="B8" s="4"/>
      <c r="C8" s="4"/>
      <c r="D8" s="4"/>
      <c r="E8" s="5"/>
      <c r="F8" s="5"/>
      <c r="G8" s="5"/>
    </row>
    <row r="9" spans="1:10" ht="25.5" x14ac:dyDescent="0.25">
      <c r="A9" s="3" t="s">
        <v>31</v>
      </c>
      <c r="B9" s="3" t="s">
        <v>293</v>
      </c>
      <c r="C9" s="3" t="s">
        <v>282</v>
      </c>
      <c r="D9" s="3" t="s">
        <v>283</v>
      </c>
      <c r="E9" s="3" t="s">
        <v>294</v>
      </c>
      <c r="F9" s="3" t="s">
        <v>135</v>
      </c>
      <c r="G9" s="3" t="s">
        <v>263</v>
      </c>
    </row>
    <row r="10" spans="1:10" s="77" customFormat="1" x14ac:dyDescent="0.25">
      <c r="A10" s="68">
        <v>1</v>
      </c>
      <c r="B10" s="69">
        <v>2</v>
      </c>
      <c r="C10" s="68">
        <v>3</v>
      </c>
      <c r="D10" s="68">
        <v>4</v>
      </c>
      <c r="E10" s="68">
        <v>5</v>
      </c>
      <c r="F10" s="68">
        <v>6</v>
      </c>
      <c r="G10" s="68">
        <v>7</v>
      </c>
    </row>
    <row r="11" spans="1:10" x14ac:dyDescent="0.25">
      <c r="A11" s="487" t="s">
        <v>0</v>
      </c>
      <c r="B11" s="520">
        <f>SUM(B12+B14+B16+B19+B23)</f>
        <v>1868158.2599999998</v>
      </c>
      <c r="C11" s="521">
        <f>SUM(C12+C14+C16+C19+C23)</f>
        <v>2179980</v>
      </c>
      <c r="D11" s="521">
        <f>SUM(D12+D14+D16+D19+D23)</f>
        <v>0</v>
      </c>
      <c r="E11" s="521">
        <f>SUM(E12+E14+E16+E19+E23)</f>
        <v>1997003.1099999999</v>
      </c>
      <c r="F11" s="522">
        <f>SUM(E11/B11*100)</f>
        <v>106.89689159418432</v>
      </c>
      <c r="G11" s="522">
        <f>SUM(E11/C11*100)</f>
        <v>91.606487674198846</v>
      </c>
    </row>
    <row r="12" spans="1:10" x14ac:dyDescent="0.25">
      <c r="A12" s="525" t="s">
        <v>33</v>
      </c>
      <c r="B12" s="526">
        <f>SUM(B13)</f>
        <v>85890.73</v>
      </c>
      <c r="C12" s="500">
        <f>SUM(C13)</f>
        <v>120257</v>
      </c>
      <c r="D12" s="500">
        <f>SUM(D13)</f>
        <v>0</v>
      </c>
      <c r="E12" s="500">
        <f>SUM(E13)</f>
        <v>113380.48</v>
      </c>
      <c r="F12" s="527">
        <f t="shared" ref="F12:F25" si="0">SUM(E12/B12*100)</f>
        <v>132.00549116301607</v>
      </c>
      <c r="G12" s="527">
        <f t="shared" ref="G12:G25" si="1">SUM(E12/C12*100)</f>
        <v>94.281813116907955</v>
      </c>
    </row>
    <row r="13" spans="1:10" x14ac:dyDescent="0.25">
      <c r="A13" s="34" t="s">
        <v>34</v>
      </c>
      <c r="B13" s="206">
        <v>85890.73</v>
      </c>
      <c r="C13" s="192">
        <v>120257</v>
      </c>
      <c r="D13" s="192"/>
      <c r="E13" s="192">
        <v>113380.48</v>
      </c>
      <c r="F13" s="76">
        <f t="shared" si="0"/>
        <v>132.00549116301607</v>
      </c>
      <c r="G13" s="75">
        <f t="shared" si="1"/>
        <v>94.281813116907955</v>
      </c>
    </row>
    <row r="14" spans="1:10" x14ac:dyDescent="0.25">
      <c r="A14" s="525" t="s">
        <v>35</v>
      </c>
      <c r="B14" s="528">
        <f>SUM(B15)</f>
        <v>21410.18</v>
      </c>
      <c r="C14" s="500">
        <f>SUM(C15)</f>
        <v>18531</v>
      </c>
      <c r="D14" s="500">
        <f>SUM(D15)</f>
        <v>0</v>
      </c>
      <c r="E14" s="500">
        <f>SUM(E15)</f>
        <v>18722.05</v>
      </c>
      <c r="F14" s="527">
        <f t="shared" si="0"/>
        <v>87.44461746701802</v>
      </c>
      <c r="G14" s="527">
        <f t="shared" si="1"/>
        <v>101.03097512276725</v>
      </c>
    </row>
    <row r="15" spans="1:10" x14ac:dyDescent="0.25">
      <c r="A15" s="20" t="s">
        <v>54</v>
      </c>
      <c r="B15" s="206">
        <v>21410.18</v>
      </c>
      <c r="C15" s="192">
        <v>18531</v>
      </c>
      <c r="D15" s="192"/>
      <c r="E15" s="192">
        <v>18722.05</v>
      </c>
      <c r="F15" s="76">
        <f t="shared" si="0"/>
        <v>87.44461746701802</v>
      </c>
      <c r="G15" s="75">
        <f t="shared" si="1"/>
        <v>101.03097512276725</v>
      </c>
    </row>
    <row r="16" spans="1:10" ht="25.5" x14ac:dyDescent="0.25">
      <c r="A16" s="490" t="s">
        <v>32</v>
      </c>
      <c r="B16" s="526">
        <f>SUM(B17+B18)</f>
        <v>350519.13</v>
      </c>
      <c r="C16" s="500">
        <f>SUM(C17+C18)</f>
        <v>317013</v>
      </c>
      <c r="D16" s="500">
        <f>SUM(D17+D18)</f>
        <v>0</v>
      </c>
      <c r="E16" s="500">
        <f>SUM(E17+E18)</f>
        <v>313059.38</v>
      </c>
      <c r="F16" s="527">
        <f t="shared" si="0"/>
        <v>89.313065452376307</v>
      </c>
      <c r="G16" s="527">
        <f t="shared" si="1"/>
        <v>98.752852406683644</v>
      </c>
    </row>
    <row r="17" spans="1:12" ht="38.25" x14ac:dyDescent="0.25">
      <c r="A17" s="36" t="s">
        <v>111</v>
      </c>
      <c r="B17" s="206">
        <v>18693.63</v>
      </c>
      <c r="C17" s="192">
        <v>25463</v>
      </c>
      <c r="D17" s="192"/>
      <c r="E17" s="192">
        <v>21521.88</v>
      </c>
      <c r="F17" s="76">
        <f t="shared" si="0"/>
        <v>115.12948528455951</v>
      </c>
      <c r="G17" s="75">
        <f t="shared" si="1"/>
        <v>84.522169422299029</v>
      </c>
    </row>
    <row r="18" spans="1:12" x14ac:dyDescent="0.25">
      <c r="A18" s="36" t="s">
        <v>55</v>
      </c>
      <c r="B18" s="206">
        <v>331825.5</v>
      </c>
      <c r="C18" s="192">
        <v>291550</v>
      </c>
      <c r="D18" s="192"/>
      <c r="E18" s="192">
        <v>291537.5</v>
      </c>
      <c r="F18" s="76">
        <f t="shared" si="0"/>
        <v>87.858678733249846</v>
      </c>
      <c r="G18" s="75">
        <f t="shared" si="1"/>
        <v>99.995712570742583</v>
      </c>
    </row>
    <row r="19" spans="1:12" x14ac:dyDescent="0.25">
      <c r="A19" s="529" t="s">
        <v>56</v>
      </c>
      <c r="B19" s="526">
        <f>SUM(B20+B21+B22)</f>
        <v>1410259.0799999998</v>
      </c>
      <c r="C19" s="500">
        <f>SUM(C20:C22)</f>
        <v>1722989</v>
      </c>
      <c r="D19" s="500">
        <f>SUM(D20:D22)</f>
        <v>0</v>
      </c>
      <c r="E19" s="500">
        <f>SUM(E20+E21+E22)</f>
        <v>1551814.7999999998</v>
      </c>
      <c r="F19" s="527">
        <f t="shared" si="0"/>
        <v>110.03756841615231</v>
      </c>
      <c r="G19" s="527">
        <f t="shared" si="1"/>
        <v>90.065276098686624</v>
      </c>
      <c r="L19" s="74"/>
    </row>
    <row r="20" spans="1:12" x14ac:dyDescent="0.25">
      <c r="A20" s="36" t="s">
        <v>58</v>
      </c>
      <c r="B20" s="206">
        <v>29659.69</v>
      </c>
      <c r="C20" s="192">
        <v>31590</v>
      </c>
      <c r="D20" s="192"/>
      <c r="E20" s="192">
        <v>15006.89</v>
      </c>
      <c r="F20" s="76">
        <f t="shared" si="0"/>
        <v>50.596921275980968</v>
      </c>
      <c r="G20" s="75">
        <f t="shared" si="1"/>
        <v>47.505191516302624</v>
      </c>
      <c r="L20" s="77"/>
    </row>
    <row r="21" spans="1:12" x14ac:dyDescent="0.25">
      <c r="A21" s="36" t="s">
        <v>57</v>
      </c>
      <c r="B21" s="206">
        <v>19394.990000000002</v>
      </c>
      <c r="C21" s="192">
        <v>35078</v>
      </c>
      <c r="D21" s="192"/>
      <c r="E21" s="192">
        <v>29699.02</v>
      </c>
      <c r="F21" s="76">
        <f t="shared" si="0"/>
        <v>153.12727668330842</v>
      </c>
      <c r="G21" s="75">
        <f t="shared" si="1"/>
        <v>84.665659387650379</v>
      </c>
    </row>
    <row r="22" spans="1:12" ht="25.5" x14ac:dyDescent="0.25">
      <c r="A22" s="36" t="s">
        <v>59</v>
      </c>
      <c r="B22" s="206">
        <v>1361204.4</v>
      </c>
      <c r="C22" s="192">
        <v>1656321</v>
      </c>
      <c r="D22" s="192"/>
      <c r="E22" s="192">
        <v>1507108.89</v>
      </c>
      <c r="F22" s="76">
        <f t="shared" si="0"/>
        <v>110.71877889903969</v>
      </c>
      <c r="G22" s="75">
        <f t="shared" si="1"/>
        <v>90.991353125390546</v>
      </c>
      <c r="I22" s="77"/>
    </row>
    <row r="23" spans="1:12" x14ac:dyDescent="0.25">
      <c r="A23" s="529" t="s">
        <v>112</v>
      </c>
      <c r="B23" s="526">
        <f>SUM(B24+B25)</f>
        <v>79.14</v>
      </c>
      <c r="C23" s="500">
        <f>SUM(C24+C25)</f>
        <v>1190</v>
      </c>
      <c r="D23" s="500">
        <f>SUM(D24+D25)</f>
        <v>0</v>
      </c>
      <c r="E23" s="500">
        <f>SUM(E24+E25)</f>
        <v>26.4</v>
      </c>
      <c r="F23" s="527">
        <f t="shared" si="0"/>
        <v>33.35860500379075</v>
      </c>
      <c r="G23" s="527">
        <f t="shared" si="1"/>
        <v>2.2184873949579833</v>
      </c>
      <c r="K23" s="77"/>
    </row>
    <row r="24" spans="1:12" ht="25.5" x14ac:dyDescent="0.25">
      <c r="A24" s="36" t="s">
        <v>113</v>
      </c>
      <c r="B24" s="206"/>
      <c r="C24" s="192">
        <v>1100</v>
      </c>
      <c r="D24" s="192"/>
      <c r="E24" s="192"/>
      <c r="F24" s="76" t="e">
        <f t="shared" si="0"/>
        <v>#DIV/0!</v>
      </c>
      <c r="G24" s="75">
        <f t="shared" si="1"/>
        <v>0</v>
      </c>
    </row>
    <row r="25" spans="1:12" x14ac:dyDescent="0.25">
      <c r="A25" s="530" t="s">
        <v>239</v>
      </c>
      <c r="B25" s="528">
        <v>79.14</v>
      </c>
      <c r="C25" s="493">
        <v>90</v>
      </c>
      <c r="D25" s="493"/>
      <c r="E25" s="493">
        <v>26.4</v>
      </c>
      <c r="F25" s="531">
        <f t="shared" si="0"/>
        <v>33.35860500379075</v>
      </c>
      <c r="G25" s="527">
        <f t="shared" si="1"/>
        <v>29.333333333333332</v>
      </c>
    </row>
    <row r="27" spans="1:12" ht="15.75" customHeight="1" x14ac:dyDescent="0.25">
      <c r="A27" s="542" t="s">
        <v>123</v>
      </c>
      <c r="B27" s="542"/>
      <c r="C27" s="542"/>
      <c r="D27" s="542"/>
      <c r="E27" s="542"/>
      <c r="F27" s="542"/>
      <c r="G27" s="50"/>
    </row>
    <row r="28" spans="1:12" ht="18" x14ac:dyDescent="0.25">
      <c r="A28" s="4"/>
      <c r="B28" s="4"/>
      <c r="C28" s="4"/>
      <c r="D28" s="4"/>
      <c r="E28" s="5"/>
      <c r="F28" s="5"/>
      <c r="G28" s="5"/>
    </row>
    <row r="29" spans="1:12" ht="25.5" x14ac:dyDescent="0.25">
      <c r="A29" s="16" t="s">
        <v>31</v>
      </c>
      <c r="B29" s="207" t="s">
        <v>270</v>
      </c>
      <c r="C29" s="208" t="s">
        <v>285</v>
      </c>
      <c r="D29" s="208" t="s">
        <v>286</v>
      </c>
      <c r="E29" s="208" t="s">
        <v>287</v>
      </c>
      <c r="F29" s="16" t="s">
        <v>120</v>
      </c>
      <c r="G29" s="16" t="s">
        <v>264</v>
      </c>
    </row>
    <row r="30" spans="1:12" x14ac:dyDescent="0.25">
      <c r="A30" s="68">
        <v>1</v>
      </c>
      <c r="B30" s="221">
        <v>2</v>
      </c>
      <c r="C30" s="222">
        <v>3</v>
      </c>
      <c r="D30" s="222">
        <v>4</v>
      </c>
      <c r="E30" s="222">
        <v>5</v>
      </c>
      <c r="F30" s="68">
        <v>6</v>
      </c>
      <c r="G30" s="68">
        <v>7</v>
      </c>
    </row>
    <row r="31" spans="1:12" x14ac:dyDescent="0.25">
      <c r="A31" s="487" t="s">
        <v>1</v>
      </c>
      <c r="B31" s="523">
        <f>SUM(B32+B34+B36+B39+B43)</f>
        <v>1863613.1599999997</v>
      </c>
      <c r="C31" s="524">
        <f>SUM(C32+C34+C36+C39+C43)</f>
        <v>2179980</v>
      </c>
      <c r="D31" s="524">
        <f>SUM(D32+D34+D36+D39+D43)</f>
        <v>0</v>
      </c>
      <c r="E31" s="524">
        <f>SUM(E32+E34+E36+E39+E43)</f>
        <v>2140089.88</v>
      </c>
      <c r="F31" s="522">
        <f>SUM(E31/B31*100)</f>
        <v>114.83552090821254</v>
      </c>
      <c r="G31" s="522">
        <f>SUM(E31/C31*100)</f>
        <v>98.170161194139396</v>
      </c>
    </row>
    <row r="32" spans="1:12" ht="15.75" customHeight="1" x14ac:dyDescent="0.25">
      <c r="A32" s="525" t="s">
        <v>33</v>
      </c>
      <c r="B32" s="535">
        <f>SUM(B33)</f>
        <v>85890.73</v>
      </c>
      <c r="C32" s="536">
        <f>SUM(C33)</f>
        <v>120257</v>
      </c>
      <c r="D32" s="533">
        <f>SUM(D33)</f>
        <v>0</v>
      </c>
      <c r="E32" s="536">
        <f>SUM(E33)</f>
        <v>123867.21</v>
      </c>
      <c r="F32" s="534">
        <f t="shared" ref="F32:F45" si="2">SUM(E32/B32*100)</f>
        <v>144.21487627360952</v>
      </c>
      <c r="G32" s="527">
        <f t="shared" ref="G32:G45" si="3">SUM(E32/C32*100)</f>
        <v>103.00207888106306</v>
      </c>
    </row>
    <row r="33" spans="1:10" x14ac:dyDescent="0.25">
      <c r="A33" s="34" t="s">
        <v>34</v>
      </c>
      <c r="B33" s="211">
        <v>85890.73</v>
      </c>
      <c r="C33" s="212">
        <v>120257</v>
      </c>
      <c r="D33" s="212"/>
      <c r="E33" s="212">
        <v>123867.21</v>
      </c>
      <c r="F33" s="76">
        <f t="shared" si="2"/>
        <v>144.21487627360952</v>
      </c>
      <c r="G33" s="75">
        <f t="shared" si="3"/>
        <v>103.00207888106306</v>
      </c>
    </row>
    <row r="34" spans="1:10" x14ac:dyDescent="0.25">
      <c r="A34" s="525" t="s">
        <v>35</v>
      </c>
      <c r="B34" s="535">
        <f>SUM(B35)</f>
        <v>20801.009999999998</v>
      </c>
      <c r="C34" s="536">
        <f>SUM(C35)</f>
        <v>18531</v>
      </c>
      <c r="D34" s="536">
        <f>SUM(D35)</f>
        <v>0</v>
      </c>
      <c r="E34" s="536">
        <f>SUM(E35)</f>
        <v>21547.96</v>
      </c>
      <c r="F34" s="527">
        <f t="shared" si="2"/>
        <v>103.59093140188867</v>
      </c>
      <c r="G34" s="527">
        <f t="shared" si="3"/>
        <v>116.28061086827476</v>
      </c>
    </row>
    <row r="35" spans="1:10" x14ac:dyDescent="0.25">
      <c r="A35" s="20" t="s">
        <v>54</v>
      </c>
      <c r="B35" s="211">
        <v>20801.009999999998</v>
      </c>
      <c r="C35" s="212">
        <v>18531</v>
      </c>
      <c r="D35" s="212"/>
      <c r="E35" s="212">
        <v>21547.96</v>
      </c>
      <c r="F35" s="75">
        <f t="shared" si="2"/>
        <v>103.59093140188867</v>
      </c>
      <c r="G35" s="75">
        <f t="shared" si="3"/>
        <v>116.28061086827476</v>
      </c>
      <c r="I35" s="73"/>
      <c r="J35" s="74"/>
    </row>
    <row r="36" spans="1:10" ht="25.5" x14ac:dyDescent="0.25">
      <c r="A36" s="490" t="s">
        <v>32</v>
      </c>
      <c r="B36" s="535">
        <f>SUM(B37+B38)</f>
        <v>350591.96</v>
      </c>
      <c r="C36" s="536">
        <f>SUM(C37+C38)</f>
        <v>317013</v>
      </c>
      <c r="D36" s="536">
        <f>SUM(D37+D38)</f>
        <v>0</v>
      </c>
      <c r="E36" s="536">
        <f>SUM(E37+E38)</f>
        <v>314360</v>
      </c>
      <c r="F36" s="527">
        <f t="shared" si="2"/>
        <v>89.665490332408069</v>
      </c>
      <c r="G36" s="527">
        <f t="shared" si="3"/>
        <v>99.163125802411884</v>
      </c>
    </row>
    <row r="37" spans="1:10" ht="38.25" x14ac:dyDescent="0.25">
      <c r="A37" s="36" t="s">
        <v>111</v>
      </c>
      <c r="B37" s="211">
        <v>18766.46</v>
      </c>
      <c r="C37" s="212">
        <v>25463</v>
      </c>
      <c r="D37" s="212"/>
      <c r="E37" s="212">
        <v>22822.5</v>
      </c>
      <c r="F37" s="76">
        <f t="shared" si="2"/>
        <v>121.61323979056253</v>
      </c>
      <c r="G37" s="75">
        <f t="shared" si="3"/>
        <v>89.6300514471979</v>
      </c>
    </row>
    <row r="38" spans="1:10" x14ac:dyDescent="0.25">
      <c r="A38" s="36" t="s">
        <v>55</v>
      </c>
      <c r="B38" s="211">
        <v>331825.5</v>
      </c>
      <c r="C38" s="212">
        <v>291550</v>
      </c>
      <c r="D38" s="212"/>
      <c r="E38" s="212">
        <v>291537.5</v>
      </c>
      <c r="F38" s="76">
        <f t="shared" si="2"/>
        <v>87.858678733249846</v>
      </c>
      <c r="G38" s="75">
        <f t="shared" si="3"/>
        <v>99.995712570742583</v>
      </c>
    </row>
    <row r="39" spans="1:10" x14ac:dyDescent="0.25">
      <c r="A39" s="529" t="s">
        <v>56</v>
      </c>
      <c r="B39" s="535">
        <f>SUM(B40:B41:B42)</f>
        <v>1406090.3199999998</v>
      </c>
      <c r="C39" s="536">
        <f>SUM(C40:C42)</f>
        <v>1722989</v>
      </c>
      <c r="D39" s="536">
        <f>SUM(D40:D42)</f>
        <v>0</v>
      </c>
      <c r="E39" s="536">
        <f>SUM(E40+E41+E42)</f>
        <v>1680288.31</v>
      </c>
      <c r="F39" s="527">
        <f t="shared" si="2"/>
        <v>119.50073804647204</v>
      </c>
      <c r="G39" s="527">
        <f t="shared" si="3"/>
        <v>97.521708496107635</v>
      </c>
    </row>
    <row r="40" spans="1:10" x14ac:dyDescent="0.25">
      <c r="A40" s="36" t="s">
        <v>58</v>
      </c>
      <c r="B40" s="211">
        <v>29659.69</v>
      </c>
      <c r="C40" s="212">
        <v>31590</v>
      </c>
      <c r="D40" s="212"/>
      <c r="E40" s="212">
        <v>16389.939999999999</v>
      </c>
      <c r="F40" s="76">
        <f t="shared" si="2"/>
        <v>55.259984173806266</v>
      </c>
      <c r="G40" s="75">
        <f t="shared" si="3"/>
        <v>51.883317505539729</v>
      </c>
    </row>
    <row r="41" spans="1:10" x14ac:dyDescent="0.25">
      <c r="A41" s="36" t="s">
        <v>57</v>
      </c>
      <c r="B41" s="211">
        <v>19394.990000000002</v>
      </c>
      <c r="C41" s="212">
        <v>35078</v>
      </c>
      <c r="D41" s="212"/>
      <c r="E41" s="212">
        <v>31970.39</v>
      </c>
      <c r="F41" s="76">
        <f t="shared" si="2"/>
        <v>164.83839383263407</v>
      </c>
      <c r="G41" s="75">
        <f t="shared" si="3"/>
        <v>91.140857517532353</v>
      </c>
    </row>
    <row r="42" spans="1:10" ht="25.5" x14ac:dyDescent="0.25">
      <c r="A42" s="36" t="s">
        <v>59</v>
      </c>
      <c r="B42" s="211">
        <v>1357035.64</v>
      </c>
      <c r="C42" s="212">
        <v>1656321</v>
      </c>
      <c r="D42" s="212"/>
      <c r="E42" s="212">
        <v>1631927.98</v>
      </c>
      <c r="F42" s="76">
        <f t="shared" si="2"/>
        <v>120.25682538448291</v>
      </c>
      <c r="G42" s="75">
        <f t="shared" si="3"/>
        <v>98.527277019370047</v>
      </c>
    </row>
    <row r="43" spans="1:10" x14ac:dyDescent="0.25">
      <c r="A43" s="529" t="s">
        <v>112</v>
      </c>
      <c r="B43" s="535">
        <f>SUM(B44+B45)</f>
        <v>239.14</v>
      </c>
      <c r="C43" s="536">
        <f>SUM(C44+C45)</f>
        <v>1190</v>
      </c>
      <c r="D43" s="536">
        <f>SUM(D44)</f>
        <v>0</v>
      </c>
      <c r="E43" s="536">
        <f>SUM(E44+E45)</f>
        <v>26.4</v>
      </c>
      <c r="F43" s="527">
        <f t="shared" si="2"/>
        <v>11.039558417663294</v>
      </c>
      <c r="G43" s="527">
        <f t="shared" si="3"/>
        <v>2.2184873949579833</v>
      </c>
    </row>
    <row r="44" spans="1:10" ht="25.5" x14ac:dyDescent="0.25">
      <c r="A44" s="36" t="s">
        <v>113</v>
      </c>
      <c r="B44" s="211">
        <v>160</v>
      </c>
      <c r="C44" s="212">
        <v>1100</v>
      </c>
      <c r="D44" s="212"/>
      <c r="E44" s="212"/>
      <c r="F44" s="76">
        <f t="shared" si="2"/>
        <v>0</v>
      </c>
      <c r="G44" s="75">
        <f t="shared" si="3"/>
        <v>0</v>
      </c>
    </row>
    <row r="45" spans="1:10" x14ac:dyDescent="0.25">
      <c r="A45" s="530" t="s">
        <v>240</v>
      </c>
      <c r="B45" s="532">
        <v>79.14</v>
      </c>
      <c r="C45" s="533">
        <v>90</v>
      </c>
      <c r="D45" s="533"/>
      <c r="E45" s="533">
        <v>26.4</v>
      </c>
      <c r="F45" s="531">
        <f t="shared" si="2"/>
        <v>33.35860500379075</v>
      </c>
      <c r="G45" s="527">
        <f t="shared" si="3"/>
        <v>29.333333333333332</v>
      </c>
    </row>
  </sheetData>
  <mergeCells count="5">
    <mergeCell ref="A3:F3"/>
    <mergeCell ref="A5:F5"/>
    <mergeCell ref="A7:F7"/>
    <mergeCell ref="A27:F27"/>
    <mergeCell ref="A1:J1"/>
  </mergeCells>
  <pageMargins left="0.7" right="0.7" top="0.75" bottom="0.75" header="0.3" footer="0.3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7"/>
  <sheetViews>
    <sheetView workbookViewId="0">
      <selection activeCell="J7" sqref="J7"/>
    </sheetView>
  </sheetViews>
  <sheetFormatPr defaultRowHeight="15" x14ac:dyDescent="0.25"/>
  <cols>
    <col min="1" max="1" width="37.7109375" customWidth="1"/>
    <col min="2" max="5" width="25.28515625" customWidth="1"/>
    <col min="6" max="6" width="16.7109375" customWidth="1"/>
    <col min="7" max="7" width="15.5703125" customWidth="1"/>
  </cols>
  <sheetData>
    <row r="1" spans="1:11" ht="42" customHeight="1" x14ac:dyDescent="0.25">
      <c r="A1" s="542"/>
      <c r="B1" s="542"/>
      <c r="C1" s="542"/>
      <c r="D1" s="542"/>
      <c r="E1" s="542"/>
      <c r="F1" s="542"/>
      <c r="G1" s="542"/>
      <c r="H1" s="542"/>
      <c r="I1" s="542"/>
      <c r="J1" s="542"/>
      <c r="K1" s="542"/>
    </row>
    <row r="2" spans="1:11" ht="18" customHeight="1" x14ac:dyDescent="0.25">
      <c r="A2" s="4"/>
      <c r="B2" s="4"/>
      <c r="C2" s="4"/>
      <c r="D2" s="4"/>
      <c r="E2" s="4"/>
      <c r="F2" s="4"/>
      <c r="G2" s="4"/>
    </row>
    <row r="3" spans="1:11" ht="15.75" x14ac:dyDescent="0.25">
      <c r="A3" s="542"/>
      <c r="B3" s="542"/>
      <c r="C3" s="542"/>
      <c r="D3" s="542"/>
      <c r="E3" s="551"/>
      <c r="F3" s="551"/>
      <c r="G3" s="53"/>
    </row>
    <row r="4" spans="1:11" ht="18" x14ac:dyDescent="0.25">
      <c r="A4" s="4"/>
      <c r="B4" s="4"/>
      <c r="C4" s="4"/>
      <c r="D4" s="4"/>
      <c r="E4" s="5"/>
      <c r="F4" s="5"/>
      <c r="G4" s="5"/>
    </row>
    <row r="5" spans="1:11" ht="18" customHeight="1" x14ac:dyDescent="0.25">
      <c r="A5" s="542"/>
      <c r="B5" s="543"/>
      <c r="C5" s="543"/>
      <c r="D5" s="543"/>
      <c r="E5" s="543"/>
      <c r="F5" s="543"/>
      <c r="G5" s="51"/>
    </row>
    <row r="6" spans="1:11" ht="18" x14ac:dyDescent="0.25">
      <c r="A6" s="4"/>
      <c r="B6" s="4"/>
      <c r="C6" s="4"/>
      <c r="D6" s="4"/>
      <c r="E6" s="5"/>
      <c r="F6" s="5"/>
      <c r="G6" s="5"/>
    </row>
    <row r="7" spans="1:11" ht="15.75" x14ac:dyDescent="0.25">
      <c r="A7" s="542" t="s">
        <v>124</v>
      </c>
      <c r="B7" s="562"/>
      <c r="C7" s="562"/>
      <c r="D7" s="562"/>
      <c r="E7" s="562"/>
      <c r="F7" s="562"/>
      <c r="G7" s="54"/>
    </row>
    <row r="8" spans="1:11" ht="18" x14ac:dyDescent="0.25">
      <c r="A8" s="4"/>
      <c r="B8" s="4"/>
      <c r="C8" s="4"/>
      <c r="D8" s="4"/>
      <c r="E8" s="5"/>
      <c r="F8" s="5"/>
      <c r="G8" s="5"/>
    </row>
    <row r="9" spans="1:11" ht="25.5" x14ac:dyDescent="0.25">
      <c r="A9" s="3" t="s">
        <v>31</v>
      </c>
      <c r="B9" s="3" t="s">
        <v>293</v>
      </c>
      <c r="C9" s="3" t="s">
        <v>288</v>
      </c>
      <c r="D9" s="3" t="s">
        <v>283</v>
      </c>
      <c r="E9" s="3" t="s">
        <v>294</v>
      </c>
      <c r="F9" s="3" t="s">
        <v>134</v>
      </c>
      <c r="G9" s="3" t="s">
        <v>265</v>
      </c>
    </row>
    <row r="10" spans="1:11" s="77" customFormat="1" x14ac:dyDescent="0.25">
      <c r="A10" s="68">
        <v>1</v>
      </c>
      <c r="B10" s="69">
        <v>2</v>
      </c>
      <c r="C10" s="68">
        <v>3</v>
      </c>
      <c r="D10" s="68">
        <v>4</v>
      </c>
      <c r="E10" s="68">
        <v>5</v>
      </c>
      <c r="F10" s="68">
        <v>6</v>
      </c>
      <c r="G10" s="68">
        <v>7</v>
      </c>
    </row>
    <row r="11" spans="1:11" ht="15.75" customHeight="1" x14ac:dyDescent="0.25">
      <c r="A11" s="471" t="s">
        <v>9</v>
      </c>
      <c r="B11" s="539">
        <f>SUM(B12)</f>
        <v>1863613.1600000001</v>
      </c>
      <c r="C11" s="454">
        <f>SUM(C12)</f>
        <v>2179907</v>
      </c>
      <c r="D11" s="454">
        <f>SUM(D12)</f>
        <v>0</v>
      </c>
      <c r="E11" s="454">
        <f>SUM(E12)</f>
        <v>2140089.88</v>
      </c>
      <c r="F11" s="455">
        <f>SUM(E11/B11*100)</f>
        <v>114.8355209082125</v>
      </c>
      <c r="G11" s="455">
        <f>SUM(E11/B11*100)</f>
        <v>114.8355209082125</v>
      </c>
    </row>
    <row r="12" spans="1:11" ht="15.75" customHeight="1" x14ac:dyDescent="0.25">
      <c r="A12" s="537" t="s">
        <v>50</v>
      </c>
      <c r="B12" s="538">
        <f>SUM(B13:B15)</f>
        <v>1863613.1600000001</v>
      </c>
      <c r="C12" s="466">
        <f>SUM(C13:C15)</f>
        <v>2179907</v>
      </c>
      <c r="D12" s="466">
        <f>SUM(D13:D15)</f>
        <v>0</v>
      </c>
      <c r="E12" s="466">
        <f>SUM(E13:E15)</f>
        <v>2140089.88</v>
      </c>
      <c r="F12" s="467">
        <f t="shared" ref="F12:F15" si="0">SUM(E12/B12*100)</f>
        <v>114.8355209082125</v>
      </c>
      <c r="G12" s="467">
        <f t="shared" ref="G12:G15" si="1">SUM(E12/B12*100)</f>
        <v>114.8355209082125</v>
      </c>
    </row>
    <row r="13" spans="1:11" ht="25.5" x14ac:dyDescent="0.25">
      <c r="A13" s="14" t="s">
        <v>51</v>
      </c>
      <c r="B13" s="206">
        <v>1822009.8</v>
      </c>
      <c r="C13" s="192">
        <v>2084830</v>
      </c>
      <c r="D13" s="192"/>
      <c r="E13" s="192">
        <v>2064904.66</v>
      </c>
      <c r="F13" s="7">
        <f t="shared" si="0"/>
        <v>113.33115003003824</v>
      </c>
      <c r="G13" s="37">
        <f t="shared" si="1"/>
        <v>113.33115003003824</v>
      </c>
    </row>
    <row r="14" spans="1:11" x14ac:dyDescent="0.25">
      <c r="A14" s="13" t="s">
        <v>52</v>
      </c>
      <c r="B14" s="206">
        <v>6471.57</v>
      </c>
      <c r="C14" s="192">
        <v>7337</v>
      </c>
      <c r="D14" s="192"/>
      <c r="E14" s="192">
        <v>6772.74</v>
      </c>
      <c r="F14" s="7">
        <f t="shared" si="0"/>
        <v>104.65373935536508</v>
      </c>
      <c r="G14" s="37">
        <f t="shared" si="1"/>
        <v>104.65373935536508</v>
      </c>
    </row>
    <row r="15" spans="1:11" ht="25.5" x14ac:dyDescent="0.25">
      <c r="A15" s="12" t="s">
        <v>53</v>
      </c>
      <c r="B15" s="206">
        <v>35131.79</v>
      </c>
      <c r="C15" s="192">
        <v>87740</v>
      </c>
      <c r="D15" s="192"/>
      <c r="E15" s="192">
        <v>68412.479999999996</v>
      </c>
      <c r="F15" s="7">
        <f t="shared" si="0"/>
        <v>194.73098296443192</v>
      </c>
      <c r="G15" s="37">
        <f t="shared" si="1"/>
        <v>194.73098296443192</v>
      </c>
    </row>
    <row r="16" spans="1:11" x14ac:dyDescent="0.25">
      <c r="A16" s="9"/>
      <c r="B16" s="6"/>
      <c r="C16" s="7"/>
      <c r="D16" s="7"/>
      <c r="E16" s="7"/>
      <c r="F16" s="8"/>
      <c r="G16" s="8"/>
    </row>
    <row r="17" spans="1:7" x14ac:dyDescent="0.25">
      <c r="A17" s="15"/>
      <c r="B17" s="6"/>
      <c r="C17" s="7"/>
      <c r="D17" s="7"/>
      <c r="E17" s="7"/>
      <c r="F17" s="8"/>
      <c r="G17" s="8"/>
    </row>
  </sheetData>
  <mergeCells count="4">
    <mergeCell ref="A3:F3"/>
    <mergeCell ref="A5:F5"/>
    <mergeCell ref="A7:F7"/>
    <mergeCell ref="A1:K1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"/>
  <sheetViews>
    <sheetView workbookViewId="0">
      <selection activeCell="G7" sqref="G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  <col min="8" max="8" width="16" customWidth="1"/>
    <col min="9" max="9" width="11.7109375" customWidth="1"/>
  </cols>
  <sheetData>
    <row r="1" spans="1:9" ht="42" customHeight="1" x14ac:dyDescent="0.25">
      <c r="A1" s="542"/>
      <c r="B1" s="542"/>
      <c r="C1" s="542"/>
      <c r="D1" s="542"/>
      <c r="E1" s="542"/>
      <c r="F1" s="542"/>
      <c r="G1" s="542"/>
      <c r="H1" s="542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</row>
    <row r="3" spans="1:9" ht="15.75" customHeight="1" x14ac:dyDescent="0.25">
      <c r="A3" s="542" t="s">
        <v>12</v>
      </c>
      <c r="B3" s="542"/>
      <c r="C3" s="542"/>
      <c r="D3" s="542"/>
      <c r="E3" s="542"/>
      <c r="F3" s="542"/>
      <c r="G3" s="542"/>
      <c r="H3" s="542"/>
    </row>
    <row r="4" spans="1:9" ht="18" x14ac:dyDescent="0.25">
      <c r="A4" s="4"/>
      <c r="B4" s="4"/>
      <c r="C4" s="4"/>
      <c r="D4" s="4"/>
      <c r="E4" s="4"/>
      <c r="F4" s="4"/>
      <c r="G4" s="5"/>
      <c r="H4" s="5"/>
    </row>
    <row r="5" spans="1:9" ht="18" customHeight="1" x14ac:dyDescent="0.25">
      <c r="A5" s="542" t="s">
        <v>37</v>
      </c>
      <c r="B5" s="542"/>
      <c r="C5" s="542"/>
      <c r="D5" s="542"/>
      <c r="E5" s="542"/>
      <c r="F5" s="542"/>
      <c r="G5" s="542"/>
      <c r="H5" s="542"/>
    </row>
    <row r="6" spans="1:9" ht="18" x14ac:dyDescent="0.25">
      <c r="A6" s="4"/>
      <c r="B6" s="4"/>
      <c r="C6" s="4"/>
      <c r="D6" s="4"/>
      <c r="E6" s="4"/>
      <c r="F6" s="4"/>
      <c r="G6" s="5"/>
      <c r="H6" s="5"/>
    </row>
    <row r="7" spans="1:9" ht="25.5" x14ac:dyDescent="0.25">
      <c r="A7" s="3" t="s">
        <v>2</v>
      </c>
      <c r="B7" s="79" t="s">
        <v>3</v>
      </c>
      <c r="C7" s="79" t="s">
        <v>23</v>
      </c>
      <c r="D7" s="3" t="s">
        <v>293</v>
      </c>
      <c r="E7" s="3" t="s">
        <v>282</v>
      </c>
      <c r="F7" s="3" t="s">
        <v>283</v>
      </c>
      <c r="G7" s="3" t="s">
        <v>294</v>
      </c>
      <c r="H7" s="3" t="s">
        <v>134</v>
      </c>
      <c r="I7" s="3" t="s">
        <v>233</v>
      </c>
    </row>
    <row r="8" spans="1:9" x14ac:dyDescent="0.25">
      <c r="A8" s="27"/>
      <c r="B8" s="28"/>
      <c r="C8" s="26" t="s">
        <v>39</v>
      </c>
      <c r="D8" s="28"/>
      <c r="E8" s="27"/>
      <c r="F8" s="27"/>
      <c r="G8" s="27"/>
      <c r="H8" s="27"/>
      <c r="I8" s="86"/>
    </row>
    <row r="9" spans="1:9" ht="25.5" x14ac:dyDescent="0.25">
      <c r="A9" s="9">
        <v>8</v>
      </c>
      <c r="B9" s="9"/>
      <c r="C9" s="9" t="s">
        <v>10</v>
      </c>
      <c r="D9" s="6"/>
      <c r="E9" s="7"/>
      <c r="F9" s="7"/>
      <c r="G9" s="7"/>
      <c r="H9" s="7"/>
      <c r="I9" s="86"/>
    </row>
    <row r="10" spans="1:9" x14ac:dyDescent="0.25">
      <c r="A10" s="9"/>
      <c r="B10" s="12">
        <v>84</v>
      </c>
      <c r="C10" s="12" t="s">
        <v>16</v>
      </c>
      <c r="D10" s="6"/>
      <c r="E10" s="7"/>
      <c r="F10" s="7"/>
      <c r="G10" s="7"/>
      <c r="H10" s="7"/>
      <c r="I10" s="86"/>
    </row>
    <row r="11" spans="1:9" x14ac:dyDescent="0.25">
      <c r="A11" s="9"/>
      <c r="B11" s="12"/>
      <c r="C11" s="29"/>
      <c r="D11" s="6"/>
      <c r="E11" s="7"/>
      <c r="F11" s="7"/>
      <c r="G11" s="7"/>
      <c r="H11" s="7"/>
      <c r="I11" s="86"/>
    </row>
    <row r="12" spans="1:9" x14ac:dyDescent="0.25">
      <c r="A12" s="9"/>
      <c r="B12" s="12"/>
      <c r="C12" s="26" t="s">
        <v>42</v>
      </c>
      <c r="D12" s="6"/>
      <c r="E12" s="7"/>
      <c r="F12" s="7"/>
      <c r="G12" s="7"/>
      <c r="H12" s="7"/>
      <c r="I12" s="86"/>
    </row>
    <row r="13" spans="1:9" ht="25.5" x14ac:dyDescent="0.25">
      <c r="A13" s="11">
        <v>5</v>
      </c>
      <c r="B13" s="11"/>
      <c r="C13" s="20" t="s">
        <v>11</v>
      </c>
      <c r="D13" s="6"/>
      <c r="E13" s="7"/>
      <c r="F13" s="7"/>
      <c r="G13" s="7"/>
      <c r="H13" s="7"/>
      <c r="I13" s="86"/>
    </row>
    <row r="14" spans="1:9" ht="25.5" x14ac:dyDescent="0.25">
      <c r="A14" s="12"/>
      <c r="B14" s="12">
        <v>54</v>
      </c>
      <c r="C14" s="21" t="s">
        <v>17</v>
      </c>
      <c r="D14" s="6"/>
      <c r="E14" s="7"/>
      <c r="F14" s="7"/>
      <c r="G14" s="7"/>
      <c r="H14" s="8"/>
      <c r="I14" s="86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6"/>
  <sheetViews>
    <sheetView workbookViewId="0">
      <selection activeCell="E7" sqref="E7"/>
    </sheetView>
  </sheetViews>
  <sheetFormatPr defaultRowHeight="15" x14ac:dyDescent="0.25"/>
  <cols>
    <col min="1" max="5" width="25.28515625" customWidth="1"/>
    <col min="6" max="6" width="16.28515625" customWidth="1"/>
    <col min="7" max="7" width="10.28515625" customWidth="1"/>
  </cols>
  <sheetData>
    <row r="1" spans="1:7" ht="42" customHeight="1" x14ac:dyDescent="0.25">
      <c r="A1" s="542"/>
      <c r="B1" s="542"/>
      <c r="C1" s="542"/>
      <c r="D1" s="542"/>
      <c r="E1" s="542"/>
      <c r="F1" s="542"/>
    </row>
    <row r="2" spans="1:7" ht="18" customHeight="1" x14ac:dyDescent="0.25">
      <c r="A2" s="4"/>
      <c r="B2" s="4"/>
      <c r="C2" s="4"/>
      <c r="D2" s="4"/>
      <c r="E2" s="4"/>
      <c r="F2" s="4"/>
    </row>
    <row r="3" spans="1:7" ht="15.75" customHeight="1" x14ac:dyDescent="0.25">
      <c r="A3" s="542" t="s">
        <v>12</v>
      </c>
      <c r="B3" s="542"/>
      <c r="C3" s="542"/>
      <c r="D3" s="542"/>
      <c r="E3" s="542"/>
      <c r="F3" s="542"/>
    </row>
    <row r="4" spans="1:7" ht="18" x14ac:dyDescent="0.25">
      <c r="A4" s="4"/>
      <c r="B4" s="4"/>
      <c r="C4" s="4"/>
      <c r="D4" s="4"/>
      <c r="E4" s="5"/>
      <c r="F4" s="5"/>
    </row>
    <row r="5" spans="1:7" ht="18" customHeight="1" x14ac:dyDescent="0.25">
      <c r="A5" s="542" t="s">
        <v>38</v>
      </c>
      <c r="B5" s="542"/>
      <c r="C5" s="542"/>
      <c r="D5" s="542"/>
      <c r="E5" s="542"/>
      <c r="F5" s="542"/>
    </row>
    <row r="6" spans="1:7" ht="18" x14ac:dyDescent="0.25">
      <c r="A6" s="4"/>
      <c r="B6" s="4"/>
      <c r="C6" s="4"/>
      <c r="D6" s="4"/>
      <c r="E6" s="5"/>
      <c r="F6" s="5"/>
    </row>
    <row r="7" spans="1:7" ht="25.5" x14ac:dyDescent="0.25">
      <c r="A7" s="79" t="s">
        <v>31</v>
      </c>
      <c r="B7" s="3" t="s">
        <v>293</v>
      </c>
      <c r="C7" s="3" t="s">
        <v>282</v>
      </c>
      <c r="D7" s="3" t="s">
        <v>283</v>
      </c>
      <c r="E7" s="3" t="s">
        <v>294</v>
      </c>
      <c r="F7" s="3" t="s">
        <v>134</v>
      </c>
      <c r="G7" s="3" t="s">
        <v>233</v>
      </c>
    </row>
    <row r="8" spans="1:7" x14ac:dyDescent="0.25">
      <c r="A8" s="9" t="s">
        <v>39</v>
      </c>
      <c r="B8" s="6"/>
      <c r="C8" s="7"/>
      <c r="D8" s="7"/>
      <c r="E8" s="7"/>
      <c r="F8" s="7"/>
      <c r="G8" s="86"/>
    </row>
    <row r="9" spans="1:7" ht="25.5" x14ac:dyDescent="0.25">
      <c r="A9" s="9" t="s">
        <v>40</v>
      </c>
      <c r="B9" s="6"/>
      <c r="C9" s="7"/>
      <c r="D9" s="7"/>
      <c r="E9" s="7"/>
      <c r="F9" s="7"/>
      <c r="G9" s="86"/>
    </row>
    <row r="10" spans="1:7" ht="25.5" x14ac:dyDescent="0.25">
      <c r="A10" s="14" t="s">
        <v>41</v>
      </c>
      <c r="B10" s="6"/>
      <c r="C10" s="7"/>
      <c r="D10" s="7"/>
      <c r="E10" s="7"/>
      <c r="F10" s="7"/>
      <c r="G10" s="86"/>
    </row>
    <row r="11" spans="1:7" x14ac:dyDescent="0.25">
      <c r="A11" s="14"/>
      <c r="B11" s="6"/>
      <c r="C11" s="7"/>
      <c r="D11" s="7"/>
      <c r="E11" s="7"/>
      <c r="F11" s="7"/>
      <c r="G11" s="86"/>
    </row>
    <row r="12" spans="1:7" x14ac:dyDescent="0.25">
      <c r="A12" s="9" t="s">
        <v>42</v>
      </c>
      <c r="B12" s="6"/>
      <c r="C12" s="7"/>
      <c r="D12" s="7"/>
      <c r="E12" s="7"/>
      <c r="F12" s="7"/>
      <c r="G12" s="86"/>
    </row>
    <row r="13" spans="1:7" x14ac:dyDescent="0.25">
      <c r="A13" s="20" t="s">
        <v>33</v>
      </c>
      <c r="B13" s="6"/>
      <c r="C13" s="7"/>
      <c r="D13" s="7"/>
      <c r="E13" s="7"/>
      <c r="F13" s="7"/>
      <c r="G13" s="86"/>
    </row>
    <row r="14" spans="1:7" x14ac:dyDescent="0.25">
      <c r="A14" s="10" t="s">
        <v>34</v>
      </c>
      <c r="B14" s="6"/>
      <c r="C14" s="7"/>
      <c r="D14" s="7"/>
      <c r="E14" s="7"/>
      <c r="F14" s="8"/>
      <c r="G14" s="86"/>
    </row>
    <row r="15" spans="1:7" x14ac:dyDescent="0.25">
      <c r="A15" s="20" t="s">
        <v>35</v>
      </c>
      <c r="B15" s="6"/>
      <c r="C15" s="7"/>
      <c r="D15" s="7"/>
      <c r="E15" s="7"/>
      <c r="F15" s="8"/>
      <c r="G15" s="86"/>
    </row>
    <row r="16" spans="1:7" x14ac:dyDescent="0.25">
      <c r="A16" s="10" t="s">
        <v>36</v>
      </c>
      <c r="B16" s="6"/>
      <c r="C16" s="7"/>
      <c r="D16" s="7"/>
      <c r="E16" s="7"/>
      <c r="F16" s="8"/>
      <c r="G16" s="86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29"/>
  <sheetViews>
    <sheetView zoomScale="85" zoomScaleNormal="85" workbookViewId="0">
      <selection activeCell="H155" sqref="H15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8" width="25.28515625" customWidth="1"/>
    <col min="9" max="9" width="17.7109375" customWidth="1"/>
    <col min="10" max="10" width="17.7109375" style="74" customWidth="1"/>
  </cols>
  <sheetData>
    <row r="1" spans="1:11" ht="42" customHeight="1" x14ac:dyDescent="0.25">
      <c r="A1" s="542"/>
      <c r="B1" s="542"/>
      <c r="C1" s="542"/>
      <c r="D1" s="542"/>
      <c r="E1" s="542"/>
      <c r="F1" s="542"/>
      <c r="G1" s="542"/>
      <c r="H1" s="542"/>
      <c r="I1" s="542"/>
      <c r="J1" s="542"/>
      <c r="K1" s="542"/>
    </row>
    <row r="2" spans="1:11" ht="18" x14ac:dyDescent="0.25">
      <c r="A2" s="4"/>
      <c r="B2" s="4"/>
      <c r="C2" s="4"/>
      <c r="D2" s="4"/>
      <c r="E2" s="4"/>
      <c r="F2" s="4"/>
      <c r="G2" s="4"/>
      <c r="H2" s="5"/>
      <c r="I2" s="5"/>
      <c r="J2" s="231"/>
    </row>
    <row r="3" spans="1:11" ht="18" x14ac:dyDescent="0.25">
      <c r="A3" s="4"/>
      <c r="B3" s="4"/>
      <c r="C3" s="4"/>
      <c r="D3" s="4"/>
      <c r="E3" s="4"/>
      <c r="F3" s="50" t="s">
        <v>125</v>
      </c>
      <c r="G3" s="4"/>
      <c r="H3" s="5"/>
      <c r="I3" s="5"/>
      <c r="J3" s="231"/>
    </row>
    <row r="4" spans="1:11" ht="18" x14ac:dyDescent="0.25">
      <c r="A4" s="4"/>
      <c r="B4" s="4"/>
      <c r="C4" s="4"/>
      <c r="D4" s="4"/>
      <c r="E4" s="4"/>
      <c r="F4" s="50"/>
      <c r="G4" s="4"/>
      <c r="H4" s="5"/>
      <c r="I4" s="5"/>
      <c r="J4" s="231"/>
    </row>
    <row r="5" spans="1:11" ht="18" customHeight="1" x14ac:dyDescent="0.25">
      <c r="A5" s="542" t="s">
        <v>126</v>
      </c>
      <c r="B5" s="542"/>
      <c r="C5" s="542"/>
      <c r="D5" s="542"/>
      <c r="E5" s="542"/>
      <c r="F5" s="542"/>
      <c r="G5" s="542"/>
      <c r="H5" s="542"/>
      <c r="I5" s="542"/>
      <c r="J5" s="232"/>
    </row>
    <row r="6" spans="1:11" ht="18" x14ac:dyDescent="0.25">
      <c r="A6" s="4"/>
      <c r="B6" s="4"/>
      <c r="C6" s="4"/>
      <c r="D6" s="4"/>
      <c r="E6" s="4"/>
      <c r="F6" s="4"/>
      <c r="G6" s="4"/>
      <c r="H6" s="5"/>
      <c r="I6" s="5"/>
      <c r="J6" s="231"/>
    </row>
    <row r="7" spans="1:11" ht="25.5" x14ac:dyDescent="0.25">
      <c r="A7" s="639" t="s">
        <v>13</v>
      </c>
      <c r="B7" s="639"/>
      <c r="C7" s="639"/>
      <c r="D7" s="3" t="s">
        <v>14</v>
      </c>
      <c r="E7" s="3" t="s">
        <v>293</v>
      </c>
      <c r="F7" s="3" t="s">
        <v>282</v>
      </c>
      <c r="G7" s="3" t="s">
        <v>283</v>
      </c>
      <c r="H7" s="3" t="s">
        <v>294</v>
      </c>
      <c r="I7" s="3" t="s">
        <v>133</v>
      </c>
      <c r="J7" s="233" t="s">
        <v>257</v>
      </c>
    </row>
    <row r="8" spans="1:11" s="77" customFormat="1" x14ac:dyDescent="0.25">
      <c r="A8" s="113"/>
      <c r="B8" s="114"/>
      <c r="C8" s="115"/>
      <c r="D8" s="69">
        <v>1</v>
      </c>
      <c r="E8" s="68">
        <v>2</v>
      </c>
      <c r="F8" s="68">
        <v>3</v>
      </c>
      <c r="G8" s="68">
        <v>4</v>
      </c>
      <c r="H8" s="68">
        <v>5</v>
      </c>
      <c r="I8" s="68">
        <v>6</v>
      </c>
      <c r="J8" s="186">
        <v>7</v>
      </c>
    </row>
    <row r="9" spans="1:11" s="77" customFormat="1" ht="43.9" customHeight="1" x14ac:dyDescent="0.25">
      <c r="A9" s="120"/>
      <c r="B9" s="116" t="s">
        <v>242</v>
      </c>
      <c r="C9" s="117"/>
      <c r="D9" s="118" t="s">
        <v>241</v>
      </c>
      <c r="E9" s="223">
        <f>SUM(E10+E50+E206)</f>
        <v>1863793.9</v>
      </c>
      <c r="F9" s="223">
        <f>SUM(F10+F50+F206)</f>
        <v>2179980</v>
      </c>
      <c r="G9" s="223">
        <f>SUM(G10+G50+G206)</f>
        <v>0</v>
      </c>
      <c r="H9" s="223">
        <f>SUM(H10+H50+H206)</f>
        <v>2140089.8799999994</v>
      </c>
      <c r="I9" s="224">
        <f>SUM(H9/E9*100)</f>
        <v>114.82438482066067</v>
      </c>
      <c r="J9" s="224">
        <f>SUM(H9/F9*100)</f>
        <v>98.170161194139368</v>
      </c>
    </row>
    <row r="10" spans="1:11" ht="26.45" customHeight="1" x14ac:dyDescent="0.25">
      <c r="A10" s="637" t="s">
        <v>60</v>
      </c>
      <c r="B10" s="637"/>
      <c r="C10" s="637"/>
      <c r="D10" s="342" t="s">
        <v>61</v>
      </c>
      <c r="E10" s="343">
        <f>SUM(E11+E402)</f>
        <v>37008.590000000004</v>
      </c>
      <c r="F10" s="343">
        <f>SUM(F11+F402)</f>
        <v>90076</v>
      </c>
      <c r="G10" s="343">
        <f t="shared" ref="G10" si="0">SUM(G11)</f>
        <v>0</v>
      </c>
      <c r="H10" s="343">
        <f>SUM(H11+H402)</f>
        <v>68412.479999999996</v>
      </c>
      <c r="I10" s="344">
        <f t="shared" ref="I10:I87" si="1">SUM(H10/E10*100)</f>
        <v>184.85567810067874</v>
      </c>
      <c r="J10" s="345">
        <f t="shared" ref="J10:J87" si="2">SUM(H10/F10*100)</f>
        <v>75.949731337981248</v>
      </c>
    </row>
    <row r="11" spans="1:11" ht="26.45" customHeight="1" x14ac:dyDescent="0.25">
      <c r="A11" s="638" t="s">
        <v>62</v>
      </c>
      <c r="B11" s="638"/>
      <c r="C11" s="638"/>
      <c r="D11" s="112" t="s">
        <v>63</v>
      </c>
      <c r="E11" s="213">
        <f>SUM(E12+E25+E38+E418)</f>
        <v>35131.79</v>
      </c>
      <c r="F11" s="213">
        <f>SUM(F12+F25+F38+F418)</f>
        <v>87740</v>
      </c>
      <c r="G11" s="213">
        <f>SUM(G12+G25)</f>
        <v>0</v>
      </c>
      <c r="H11" s="213">
        <f>SUM(H12+H25+H38+ H418)</f>
        <v>66640.12</v>
      </c>
      <c r="I11" s="185">
        <f t="shared" si="1"/>
        <v>189.68609342137134</v>
      </c>
      <c r="J11" s="236">
        <f t="shared" si="2"/>
        <v>75.951812172327323</v>
      </c>
    </row>
    <row r="12" spans="1:11" ht="14.45" customHeight="1" x14ac:dyDescent="0.25">
      <c r="A12" s="640" t="s">
        <v>64</v>
      </c>
      <c r="B12" s="640"/>
      <c r="C12" s="640"/>
      <c r="D12" s="237" t="s">
        <v>65</v>
      </c>
      <c r="E12" s="238">
        <f>SUM(E13)</f>
        <v>8344.9700000000012</v>
      </c>
      <c r="F12" s="238">
        <f t="shared" ref="F12:H12" si="3">SUM(F13)</f>
        <v>39429</v>
      </c>
      <c r="G12" s="238">
        <f t="shared" si="3"/>
        <v>0</v>
      </c>
      <c r="H12" s="238">
        <f t="shared" si="3"/>
        <v>36272.25</v>
      </c>
      <c r="I12" s="119">
        <f t="shared" si="1"/>
        <v>434.66004071913977</v>
      </c>
      <c r="J12" s="224">
        <f t="shared" si="2"/>
        <v>91.993837023510622</v>
      </c>
    </row>
    <row r="13" spans="1:11" x14ac:dyDescent="0.25">
      <c r="A13" s="641">
        <v>3</v>
      </c>
      <c r="B13" s="641"/>
      <c r="C13" s="641"/>
      <c r="D13" s="373" t="s">
        <v>6</v>
      </c>
      <c r="E13" s="374">
        <f>SUM(E14+E21)</f>
        <v>8344.9700000000012</v>
      </c>
      <c r="F13" s="374">
        <f t="shared" ref="F13:H13" si="4">SUM(F14+F21)</f>
        <v>39429</v>
      </c>
      <c r="G13" s="374">
        <f t="shared" si="4"/>
        <v>0</v>
      </c>
      <c r="H13" s="374">
        <f t="shared" si="4"/>
        <v>36272.25</v>
      </c>
      <c r="I13" s="375">
        <f t="shared" si="1"/>
        <v>434.66004071913977</v>
      </c>
      <c r="J13" s="376">
        <f t="shared" si="2"/>
        <v>91.993837023510622</v>
      </c>
    </row>
    <row r="14" spans="1:11" x14ac:dyDescent="0.25">
      <c r="A14" s="642">
        <v>31</v>
      </c>
      <c r="B14" s="643"/>
      <c r="C14" s="644"/>
      <c r="D14" s="416" t="s">
        <v>7</v>
      </c>
      <c r="E14" s="417">
        <f>SUM(E15+E17+E19)</f>
        <v>8155.4600000000009</v>
      </c>
      <c r="F14" s="417">
        <f>SUM(F15+F17+F19)</f>
        <v>38449</v>
      </c>
      <c r="G14" s="417">
        <f t="shared" ref="G14:H14" si="5">SUM(G15+G17+G19)</f>
        <v>0</v>
      </c>
      <c r="H14" s="417">
        <f t="shared" si="5"/>
        <v>35565.79</v>
      </c>
      <c r="I14" s="418">
        <f t="shared" si="1"/>
        <v>436.09790250948441</v>
      </c>
      <c r="J14" s="419">
        <f t="shared" si="2"/>
        <v>92.501209394262531</v>
      </c>
    </row>
    <row r="15" spans="1:11" x14ac:dyDescent="0.25">
      <c r="A15" s="340">
        <v>311</v>
      </c>
      <c r="B15" s="341"/>
      <c r="C15" s="325"/>
      <c r="D15" s="325" t="s">
        <v>209</v>
      </c>
      <c r="E15" s="326">
        <f>SUM(E16)</f>
        <v>4696.1000000000004</v>
      </c>
      <c r="F15" s="326">
        <v>30481</v>
      </c>
      <c r="G15" s="326"/>
      <c r="H15" s="326">
        <f>SUM(H16)</f>
        <v>28472.81</v>
      </c>
      <c r="I15" s="327">
        <f t="shared" si="1"/>
        <v>606.30757437022214</v>
      </c>
      <c r="J15" s="328">
        <f t="shared" si="2"/>
        <v>93.41166628391457</v>
      </c>
    </row>
    <row r="16" spans="1:11" x14ac:dyDescent="0.25">
      <c r="A16" s="130">
        <v>3111</v>
      </c>
      <c r="B16" s="78"/>
      <c r="C16" s="123"/>
      <c r="D16" s="123" t="s">
        <v>153</v>
      </c>
      <c r="E16" s="212">
        <v>4696.1000000000004</v>
      </c>
      <c r="F16" s="212"/>
      <c r="G16" s="212"/>
      <c r="H16" s="212">
        <v>28472.81</v>
      </c>
      <c r="I16" s="68">
        <f t="shared" si="1"/>
        <v>606.30757437022214</v>
      </c>
      <c r="J16" s="234" t="e">
        <f t="shared" si="2"/>
        <v>#DIV/0!</v>
      </c>
    </row>
    <row r="17" spans="1:10" x14ac:dyDescent="0.25">
      <c r="A17" s="340">
        <v>312</v>
      </c>
      <c r="B17" s="341"/>
      <c r="C17" s="325"/>
      <c r="D17" s="325" t="s">
        <v>155</v>
      </c>
      <c r="E17" s="326">
        <f>SUM(E18)</f>
        <v>2164.46</v>
      </c>
      <c r="F17" s="326">
        <v>2939</v>
      </c>
      <c r="G17" s="326"/>
      <c r="H17" s="326">
        <f>SUM(H18)</f>
        <v>2394.92</v>
      </c>
      <c r="I17" s="327">
        <f>SUM(H17/E17*100)</f>
        <v>110.64745941250935</v>
      </c>
      <c r="J17" s="328">
        <f t="shared" si="2"/>
        <v>81.487580809799255</v>
      </c>
    </row>
    <row r="18" spans="1:10" x14ac:dyDescent="0.25">
      <c r="A18" s="130">
        <v>3121</v>
      </c>
      <c r="B18" s="78"/>
      <c r="C18" s="123"/>
      <c r="D18" s="123" t="s">
        <v>155</v>
      </c>
      <c r="E18" s="212">
        <v>2164.46</v>
      </c>
      <c r="F18" s="212"/>
      <c r="G18" s="212"/>
      <c r="H18" s="212">
        <v>2394.92</v>
      </c>
      <c r="I18" s="68">
        <f t="shared" si="1"/>
        <v>110.64745941250935</v>
      </c>
      <c r="J18" s="234" t="e">
        <f t="shared" si="2"/>
        <v>#DIV/0!</v>
      </c>
    </row>
    <row r="19" spans="1:10" x14ac:dyDescent="0.25">
      <c r="A19" s="340">
        <v>313</v>
      </c>
      <c r="B19" s="341"/>
      <c r="C19" s="325"/>
      <c r="D19" s="325" t="s">
        <v>156</v>
      </c>
      <c r="E19" s="326">
        <f>SUM(E20)</f>
        <v>1294.9000000000001</v>
      </c>
      <c r="F19" s="326">
        <v>5029</v>
      </c>
      <c r="G19" s="326"/>
      <c r="H19" s="326">
        <f>SUM(H20)</f>
        <v>4698.0600000000004</v>
      </c>
      <c r="I19" s="327">
        <f t="shared" si="1"/>
        <v>362.81257239941306</v>
      </c>
      <c r="J19" s="328">
        <f t="shared" si="2"/>
        <v>93.419367667528348</v>
      </c>
    </row>
    <row r="20" spans="1:10" ht="25.5" x14ac:dyDescent="0.25">
      <c r="A20" s="130">
        <v>3132</v>
      </c>
      <c r="B20" s="78"/>
      <c r="C20" s="123"/>
      <c r="D20" s="123" t="s">
        <v>210</v>
      </c>
      <c r="E20" s="212">
        <v>1294.9000000000001</v>
      </c>
      <c r="F20" s="212"/>
      <c r="G20" s="212"/>
      <c r="H20" s="212">
        <v>4698.0600000000004</v>
      </c>
      <c r="I20" s="68">
        <f t="shared" si="1"/>
        <v>362.81257239941306</v>
      </c>
      <c r="J20" s="234" t="e">
        <f t="shared" si="2"/>
        <v>#DIV/0!</v>
      </c>
    </row>
    <row r="21" spans="1:10" x14ac:dyDescent="0.25">
      <c r="A21" s="633">
        <v>32</v>
      </c>
      <c r="B21" s="634"/>
      <c r="C21" s="635"/>
      <c r="D21" s="405" t="s">
        <v>15</v>
      </c>
      <c r="E21" s="400">
        <f>SUM(E22)</f>
        <v>189.51</v>
      </c>
      <c r="F21" s="400">
        <f>SUM(F22)</f>
        <v>980</v>
      </c>
      <c r="G21" s="400">
        <f>SUM(G22)</f>
        <v>0</v>
      </c>
      <c r="H21" s="400">
        <f>SUM(H22)</f>
        <v>706.46</v>
      </c>
      <c r="I21" s="401">
        <f t="shared" si="1"/>
        <v>372.78243892142899</v>
      </c>
      <c r="J21" s="402">
        <f t="shared" si="2"/>
        <v>72.087755102040816</v>
      </c>
    </row>
    <row r="22" spans="1:10" x14ac:dyDescent="0.25">
      <c r="A22" s="340">
        <v>321</v>
      </c>
      <c r="B22" s="341"/>
      <c r="C22" s="325"/>
      <c r="D22" s="325" t="s">
        <v>159</v>
      </c>
      <c r="E22" s="326">
        <f>SUM(E23+E24)</f>
        <v>189.51</v>
      </c>
      <c r="F22" s="326">
        <v>980</v>
      </c>
      <c r="G22" s="326">
        <f>SUM(G23+G24)</f>
        <v>0</v>
      </c>
      <c r="H22" s="326">
        <f>SUM(H23+H24)</f>
        <v>706.46</v>
      </c>
      <c r="I22" s="327"/>
      <c r="J22" s="328"/>
    </row>
    <row r="23" spans="1:10" x14ac:dyDescent="0.25">
      <c r="A23" s="128">
        <v>3211</v>
      </c>
      <c r="B23" s="129"/>
      <c r="C23" s="122"/>
      <c r="D23" s="122" t="s">
        <v>290</v>
      </c>
      <c r="E23" s="210">
        <v>0</v>
      </c>
      <c r="F23" s="210"/>
      <c r="G23" s="210"/>
      <c r="H23" s="210">
        <v>16.329999999999998</v>
      </c>
      <c r="I23" s="186" t="e">
        <f t="shared" si="1"/>
        <v>#DIV/0!</v>
      </c>
      <c r="J23" s="234" t="e">
        <f t="shared" si="2"/>
        <v>#DIV/0!</v>
      </c>
    </row>
    <row r="24" spans="1:10" ht="25.5" x14ac:dyDescent="0.25">
      <c r="A24" s="130">
        <v>3212</v>
      </c>
      <c r="B24" s="78"/>
      <c r="C24" s="123"/>
      <c r="D24" s="123" t="s">
        <v>211</v>
      </c>
      <c r="E24" s="212">
        <v>189.51</v>
      </c>
      <c r="F24" s="212"/>
      <c r="G24" s="212"/>
      <c r="H24" s="212">
        <v>690.13</v>
      </c>
      <c r="I24" s="68">
        <f t="shared" si="1"/>
        <v>364.16547939422725</v>
      </c>
      <c r="J24" s="234" t="e">
        <f t="shared" si="2"/>
        <v>#DIV/0!</v>
      </c>
    </row>
    <row r="25" spans="1:10" s="110" customFormat="1" x14ac:dyDescent="0.25">
      <c r="A25" s="239" t="s">
        <v>66</v>
      </c>
      <c r="B25" s="240"/>
      <c r="C25" s="240"/>
      <c r="D25" s="241" t="s">
        <v>67</v>
      </c>
      <c r="E25" s="242">
        <f>SUM(E26)</f>
        <v>5499.82</v>
      </c>
      <c r="F25" s="242">
        <f t="shared" ref="F25:H25" si="6">SUM(F26)</f>
        <v>33011</v>
      </c>
      <c r="G25" s="242">
        <f t="shared" si="6"/>
        <v>0</v>
      </c>
      <c r="H25" s="242">
        <f t="shared" si="6"/>
        <v>30367.869999999995</v>
      </c>
      <c r="I25" s="119">
        <f t="shared" si="1"/>
        <v>552.16116163801723</v>
      </c>
      <c r="J25" s="224">
        <f t="shared" si="2"/>
        <v>91.993184090151757</v>
      </c>
    </row>
    <row r="26" spans="1:10" x14ac:dyDescent="0.25">
      <c r="A26" s="377">
        <v>3</v>
      </c>
      <c r="B26" s="378"/>
      <c r="C26" s="379"/>
      <c r="D26" s="379" t="s">
        <v>6</v>
      </c>
      <c r="E26" s="374">
        <f>SUM(E27+E34)</f>
        <v>5499.82</v>
      </c>
      <c r="F26" s="374">
        <f t="shared" ref="F26:H26" si="7">SUM(F27+F34)</f>
        <v>33011</v>
      </c>
      <c r="G26" s="374">
        <f t="shared" si="7"/>
        <v>0</v>
      </c>
      <c r="H26" s="374">
        <f t="shared" si="7"/>
        <v>30367.869999999995</v>
      </c>
      <c r="I26" s="375">
        <f t="shared" si="1"/>
        <v>552.16116163801723</v>
      </c>
      <c r="J26" s="376">
        <f t="shared" si="2"/>
        <v>91.993184090151757</v>
      </c>
    </row>
    <row r="27" spans="1:10" x14ac:dyDescent="0.25">
      <c r="A27" s="420">
        <v>31</v>
      </c>
      <c r="B27" s="421"/>
      <c r="C27" s="416"/>
      <c r="D27" s="416" t="s">
        <v>7</v>
      </c>
      <c r="E27" s="417">
        <f>SUM(E28+E30+E32)</f>
        <v>5445.09</v>
      </c>
      <c r="F27" s="417">
        <f t="shared" ref="F27:H27" si="8">SUM(F28+F30+F32)</f>
        <v>32191</v>
      </c>
      <c r="G27" s="417">
        <f t="shared" si="8"/>
        <v>0</v>
      </c>
      <c r="H27" s="417">
        <f t="shared" si="8"/>
        <v>29776.429999999997</v>
      </c>
      <c r="I27" s="418">
        <f t="shared" si="1"/>
        <v>546.84917971971072</v>
      </c>
      <c r="J27" s="419">
        <f t="shared" si="2"/>
        <v>92.499238917709917</v>
      </c>
    </row>
    <row r="28" spans="1:10" ht="18" customHeight="1" x14ac:dyDescent="0.25">
      <c r="A28" s="340">
        <v>311</v>
      </c>
      <c r="B28" s="341"/>
      <c r="C28" s="325"/>
      <c r="D28" s="325" t="s">
        <v>209</v>
      </c>
      <c r="E28" s="326">
        <f>SUM(E29)</f>
        <v>3619.59</v>
      </c>
      <c r="F28" s="326">
        <v>25519</v>
      </c>
      <c r="G28" s="326">
        <f>SUM(G29)</f>
        <v>0</v>
      </c>
      <c r="H28" s="326">
        <f>SUM(H29)</f>
        <v>23838.05</v>
      </c>
      <c r="I28" s="327">
        <f t="shared" si="1"/>
        <v>658.58425954320796</v>
      </c>
      <c r="J28" s="328">
        <f t="shared" si="2"/>
        <v>93.412947215799988</v>
      </c>
    </row>
    <row r="29" spans="1:10" ht="18.600000000000001" customHeight="1" x14ac:dyDescent="0.25">
      <c r="A29" s="130">
        <v>3111</v>
      </c>
      <c r="B29" s="78"/>
      <c r="C29" s="123"/>
      <c r="D29" s="123" t="s">
        <v>153</v>
      </c>
      <c r="E29" s="212">
        <v>3619.59</v>
      </c>
      <c r="F29" s="212"/>
      <c r="G29" s="212"/>
      <c r="H29" s="212">
        <v>23838.05</v>
      </c>
      <c r="I29" s="68">
        <f t="shared" si="1"/>
        <v>658.58425954320796</v>
      </c>
      <c r="J29" s="234" t="e">
        <f t="shared" si="2"/>
        <v>#DIV/0!</v>
      </c>
    </row>
    <row r="30" spans="1:10" ht="15" customHeight="1" x14ac:dyDescent="0.25">
      <c r="A30" s="340">
        <v>312</v>
      </c>
      <c r="B30" s="341"/>
      <c r="C30" s="325"/>
      <c r="D30" s="325" t="s">
        <v>155</v>
      </c>
      <c r="E30" s="326">
        <f>SUM(E31)</f>
        <v>1184.82</v>
      </c>
      <c r="F30" s="326">
        <v>2461</v>
      </c>
      <c r="G30" s="326">
        <f t="shared" ref="G30:H30" si="9">SUM(G31)</f>
        <v>0</v>
      </c>
      <c r="H30" s="326">
        <f t="shared" si="9"/>
        <v>2005.08</v>
      </c>
      <c r="I30" s="327">
        <f t="shared" si="1"/>
        <v>169.23076923076923</v>
      </c>
      <c r="J30" s="328">
        <f t="shared" si="2"/>
        <v>81.474197480698891</v>
      </c>
    </row>
    <row r="31" spans="1:10" x14ac:dyDescent="0.25">
      <c r="A31" s="130">
        <v>3121</v>
      </c>
      <c r="B31" s="78"/>
      <c r="C31" s="123"/>
      <c r="D31" s="123" t="s">
        <v>155</v>
      </c>
      <c r="E31" s="212">
        <v>1184.82</v>
      </c>
      <c r="F31" s="212"/>
      <c r="G31" s="212"/>
      <c r="H31" s="212">
        <v>2005.08</v>
      </c>
      <c r="I31" s="68">
        <f t="shared" si="1"/>
        <v>169.23076923076923</v>
      </c>
      <c r="J31" s="234" t="e">
        <f t="shared" si="2"/>
        <v>#DIV/0!</v>
      </c>
    </row>
    <row r="32" spans="1:10" ht="24" customHeight="1" x14ac:dyDescent="0.25">
      <c r="A32" s="340">
        <v>313</v>
      </c>
      <c r="B32" s="341"/>
      <c r="C32" s="325"/>
      <c r="D32" s="325" t="s">
        <v>156</v>
      </c>
      <c r="E32" s="326">
        <f>SUM(E33)</f>
        <v>640.67999999999995</v>
      </c>
      <c r="F32" s="326">
        <v>4211</v>
      </c>
      <c r="G32" s="326">
        <f t="shared" ref="G32:H32" si="10">SUM(G33)</f>
        <v>0</v>
      </c>
      <c r="H32" s="326">
        <f t="shared" si="10"/>
        <v>3933.3</v>
      </c>
      <c r="I32" s="327">
        <f t="shared" si="1"/>
        <v>613.92582880689281</v>
      </c>
      <c r="J32" s="328">
        <f t="shared" si="2"/>
        <v>93.40536689622418</v>
      </c>
    </row>
    <row r="33" spans="1:10" ht="25.5" x14ac:dyDescent="0.25">
      <c r="A33" s="130">
        <v>3132</v>
      </c>
      <c r="B33" s="78"/>
      <c r="C33" s="123"/>
      <c r="D33" s="123" t="s">
        <v>210</v>
      </c>
      <c r="E33" s="212">
        <v>640.67999999999995</v>
      </c>
      <c r="F33" s="212"/>
      <c r="G33" s="212"/>
      <c r="H33" s="212">
        <v>3933.3</v>
      </c>
      <c r="I33" s="68">
        <f t="shared" si="1"/>
        <v>613.92582880689281</v>
      </c>
      <c r="J33" s="234" t="e">
        <f t="shared" si="2"/>
        <v>#DIV/0!</v>
      </c>
    </row>
    <row r="34" spans="1:10" ht="27" customHeight="1" x14ac:dyDescent="0.25">
      <c r="A34" s="403">
        <v>32</v>
      </c>
      <c r="B34" s="404"/>
      <c r="C34" s="405"/>
      <c r="D34" s="405" t="s">
        <v>15</v>
      </c>
      <c r="E34" s="400">
        <f>SUM(E35)</f>
        <v>54.73</v>
      </c>
      <c r="F34" s="400">
        <f>SUM(F35)</f>
        <v>820</v>
      </c>
      <c r="G34" s="400">
        <f>SUM(G35)</f>
        <v>0</v>
      </c>
      <c r="H34" s="400">
        <f>SUM(H35)</f>
        <v>591.43999999999994</v>
      </c>
      <c r="I34" s="401">
        <f t="shared" si="1"/>
        <v>1080.650465923625</v>
      </c>
      <c r="J34" s="402">
        <f t="shared" si="2"/>
        <v>72.126829268292681</v>
      </c>
    </row>
    <row r="35" spans="1:10" ht="27" customHeight="1" x14ac:dyDescent="0.25">
      <c r="A35" s="340">
        <v>321</v>
      </c>
      <c r="B35" s="341"/>
      <c r="C35" s="325"/>
      <c r="D35" s="325" t="s">
        <v>159</v>
      </c>
      <c r="E35" s="326">
        <f>SUM(E36+E37)</f>
        <v>54.73</v>
      </c>
      <c r="F35" s="326">
        <v>820</v>
      </c>
      <c r="G35" s="326">
        <f>SUM(G36+G37)</f>
        <v>0</v>
      </c>
      <c r="H35" s="326">
        <f>SUM(H36+H37)</f>
        <v>591.43999999999994</v>
      </c>
      <c r="I35" s="327"/>
      <c r="J35" s="328"/>
    </row>
    <row r="36" spans="1:10" ht="27" customHeight="1" x14ac:dyDescent="0.25">
      <c r="A36" s="128">
        <v>3211</v>
      </c>
      <c r="B36" s="129"/>
      <c r="C36" s="122"/>
      <c r="D36" s="122" t="s">
        <v>160</v>
      </c>
      <c r="E36" s="210">
        <v>54.73</v>
      </c>
      <c r="F36" s="210">
        <v>0</v>
      </c>
      <c r="G36" s="210">
        <f>SUM(G49)</f>
        <v>0</v>
      </c>
      <c r="H36" s="210">
        <v>13.67</v>
      </c>
      <c r="I36" s="186">
        <f t="shared" si="1"/>
        <v>24.977160606614291</v>
      </c>
      <c r="J36" s="234" t="e">
        <f t="shared" si="2"/>
        <v>#DIV/0!</v>
      </c>
    </row>
    <row r="37" spans="1:10" ht="27" customHeight="1" x14ac:dyDescent="0.25">
      <c r="A37" s="128">
        <v>3212</v>
      </c>
      <c r="B37" s="129"/>
      <c r="C37" s="122"/>
      <c r="D37" s="122" t="s">
        <v>211</v>
      </c>
      <c r="E37" s="210"/>
      <c r="F37" s="210"/>
      <c r="G37" s="210"/>
      <c r="H37" s="210">
        <v>577.77</v>
      </c>
      <c r="I37" s="186"/>
      <c r="J37" s="234"/>
    </row>
    <row r="38" spans="1:10" ht="27" customHeight="1" x14ac:dyDescent="0.25">
      <c r="A38" s="239" t="s">
        <v>66</v>
      </c>
      <c r="B38" s="240"/>
      <c r="C38" s="309" t="s">
        <v>276</v>
      </c>
      <c r="D38" s="310" t="s">
        <v>116</v>
      </c>
      <c r="E38" s="238">
        <f>SUM(E39)</f>
        <v>12287</v>
      </c>
      <c r="F38" s="238">
        <f>SUM(F39)</f>
        <v>0</v>
      </c>
      <c r="G38" s="238">
        <f>SUM(G39)</f>
        <v>0</v>
      </c>
      <c r="H38" s="238">
        <f>SUM(H39)</f>
        <v>0</v>
      </c>
      <c r="I38" s="119">
        <f>SUM(H38/E38*100)</f>
        <v>0</v>
      </c>
      <c r="J38" s="224" t="e">
        <f>SUM(H38/F38*100)</f>
        <v>#DIV/0!</v>
      </c>
    </row>
    <row r="39" spans="1:10" ht="27" customHeight="1" x14ac:dyDescent="0.25">
      <c r="A39" s="380">
        <v>3</v>
      </c>
      <c r="B39" s="378"/>
      <c r="C39" s="379"/>
      <c r="D39" s="379" t="s">
        <v>6</v>
      </c>
      <c r="E39" s="374">
        <f>SUM(E40+E47)</f>
        <v>12287</v>
      </c>
      <c r="F39" s="374">
        <f>SUM(F40+F43+F45+F48)</f>
        <v>0</v>
      </c>
      <c r="G39" s="374">
        <f>SUM(G40+G47)</f>
        <v>0</v>
      </c>
      <c r="H39" s="374">
        <f>SUM(H40+H47)</f>
        <v>0</v>
      </c>
      <c r="I39" s="375">
        <f>SUM(H39/E39*100)</f>
        <v>0</v>
      </c>
      <c r="J39" s="376" t="e">
        <f>SUM(H39/F39*100)</f>
        <v>#DIV/0!</v>
      </c>
    </row>
    <row r="40" spans="1:10" ht="27" customHeight="1" x14ac:dyDescent="0.25">
      <c r="A40" s="420">
        <v>31</v>
      </c>
      <c r="B40" s="421"/>
      <c r="C40" s="416"/>
      <c r="D40" s="416" t="s">
        <v>7</v>
      </c>
      <c r="E40" s="417">
        <f>SUM(E41+E43+E45)</f>
        <v>11931</v>
      </c>
      <c r="F40" s="417">
        <f>SUM(F41)</f>
        <v>0</v>
      </c>
      <c r="G40" s="417">
        <f>SUM(G41+G43+G45)</f>
        <v>0</v>
      </c>
      <c r="H40" s="417">
        <f>SUM(H41+H43+H45)</f>
        <v>0</v>
      </c>
      <c r="I40" s="418">
        <f t="shared" ref="I40:I49" si="11">SUM(H40/E40*100)</f>
        <v>0</v>
      </c>
      <c r="J40" s="419" t="e">
        <f t="shared" ref="J40:J49" si="12">SUM(H40/F40*100)</f>
        <v>#DIV/0!</v>
      </c>
    </row>
    <row r="41" spans="1:10" ht="27" customHeight="1" x14ac:dyDescent="0.25">
      <c r="A41" s="340">
        <v>311</v>
      </c>
      <c r="B41" s="341"/>
      <c r="C41" s="325"/>
      <c r="D41" s="325" t="s">
        <v>275</v>
      </c>
      <c r="E41" s="326">
        <f>SUM(E42)</f>
        <v>9548.2800000000007</v>
      </c>
      <c r="F41" s="326"/>
      <c r="G41" s="326">
        <f>SUM(G42)</f>
        <v>0</v>
      </c>
      <c r="H41" s="326">
        <f>SUM(H42)</f>
        <v>0</v>
      </c>
      <c r="I41" s="327">
        <f t="shared" si="11"/>
        <v>0</v>
      </c>
      <c r="J41" s="328" t="e">
        <f t="shared" si="12"/>
        <v>#DIV/0!</v>
      </c>
    </row>
    <row r="42" spans="1:10" ht="27" customHeight="1" x14ac:dyDescent="0.25">
      <c r="A42" s="128">
        <v>3111</v>
      </c>
      <c r="B42" s="129"/>
      <c r="C42" s="122"/>
      <c r="D42" s="122" t="s">
        <v>153</v>
      </c>
      <c r="E42" s="210">
        <v>9548.2800000000007</v>
      </c>
      <c r="F42" s="210"/>
      <c r="G42" s="210"/>
      <c r="H42" s="210"/>
      <c r="I42" s="186">
        <f t="shared" si="11"/>
        <v>0</v>
      </c>
      <c r="J42" s="311" t="e">
        <f t="shared" si="12"/>
        <v>#DIV/0!</v>
      </c>
    </row>
    <row r="43" spans="1:10" ht="27" customHeight="1" x14ac:dyDescent="0.25">
      <c r="A43" s="340">
        <v>312</v>
      </c>
      <c r="B43" s="341"/>
      <c r="C43" s="325"/>
      <c r="D43" s="325" t="s">
        <v>155</v>
      </c>
      <c r="E43" s="326">
        <f>SUM(E44)</f>
        <v>850.72</v>
      </c>
      <c r="F43" s="326"/>
      <c r="G43" s="326">
        <f>SUM(G44)</f>
        <v>0</v>
      </c>
      <c r="H43" s="326">
        <f>SUM(H44)</f>
        <v>0</v>
      </c>
      <c r="I43" s="327">
        <f t="shared" si="11"/>
        <v>0</v>
      </c>
      <c r="J43" s="328" t="e">
        <f t="shared" si="12"/>
        <v>#DIV/0!</v>
      </c>
    </row>
    <row r="44" spans="1:10" ht="27" customHeight="1" x14ac:dyDescent="0.25">
      <c r="A44" s="128">
        <v>3121</v>
      </c>
      <c r="B44" s="129"/>
      <c r="C44" s="122"/>
      <c r="D44" s="122" t="s">
        <v>155</v>
      </c>
      <c r="E44" s="210">
        <v>850.72</v>
      </c>
      <c r="F44" s="210"/>
      <c r="G44" s="210"/>
      <c r="H44" s="210"/>
      <c r="I44" s="68">
        <f t="shared" si="11"/>
        <v>0</v>
      </c>
      <c r="J44" s="311" t="e">
        <f t="shared" si="12"/>
        <v>#DIV/0!</v>
      </c>
    </row>
    <row r="45" spans="1:10" ht="27" customHeight="1" x14ac:dyDescent="0.25">
      <c r="A45" s="340">
        <v>313</v>
      </c>
      <c r="B45" s="341"/>
      <c r="C45" s="325"/>
      <c r="D45" s="325" t="s">
        <v>156</v>
      </c>
      <c r="E45" s="326">
        <f>SUM(E46)</f>
        <v>1532</v>
      </c>
      <c r="F45" s="326"/>
      <c r="G45" s="326">
        <f>SUM(G46)</f>
        <v>0</v>
      </c>
      <c r="H45" s="326">
        <f>SUM(H46)</f>
        <v>0</v>
      </c>
      <c r="I45" s="327">
        <f t="shared" si="11"/>
        <v>0</v>
      </c>
      <c r="J45" s="328" t="e">
        <f t="shared" si="12"/>
        <v>#DIV/0!</v>
      </c>
    </row>
    <row r="46" spans="1:10" ht="27" customHeight="1" x14ac:dyDescent="0.25">
      <c r="A46" s="128">
        <v>3132</v>
      </c>
      <c r="B46" s="129"/>
      <c r="C46" s="122"/>
      <c r="D46" s="122" t="s">
        <v>210</v>
      </c>
      <c r="E46" s="210">
        <v>1532</v>
      </c>
      <c r="F46" s="210"/>
      <c r="G46" s="210"/>
      <c r="H46" s="210"/>
      <c r="I46" s="68">
        <f t="shared" si="11"/>
        <v>0</v>
      </c>
      <c r="J46" s="311" t="e">
        <f t="shared" si="12"/>
        <v>#DIV/0!</v>
      </c>
    </row>
    <row r="47" spans="1:10" ht="39.6" customHeight="1" x14ac:dyDescent="0.25">
      <c r="A47" s="403">
        <v>32</v>
      </c>
      <c r="B47" s="404"/>
      <c r="C47" s="405"/>
      <c r="D47" s="405" t="s">
        <v>15</v>
      </c>
      <c r="E47" s="400">
        <f t="shared" ref="E47:H48" si="13">SUM(E48)</f>
        <v>356</v>
      </c>
      <c r="F47" s="400">
        <f t="shared" si="13"/>
        <v>0</v>
      </c>
      <c r="G47" s="400">
        <f t="shared" si="13"/>
        <v>0</v>
      </c>
      <c r="H47" s="400">
        <f t="shared" si="13"/>
        <v>0</v>
      </c>
      <c r="I47" s="401">
        <f t="shared" si="11"/>
        <v>0</v>
      </c>
      <c r="J47" s="402" t="e">
        <f t="shared" si="12"/>
        <v>#DIV/0!</v>
      </c>
    </row>
    <row r="48" spans="1:10" ht="25.5" customHeight="1" x14ac:dyDescent="0.25">
      <c r="A48" s="340">
        <v>321</v>
      </c>
      <c r="B48" s="341"/>
      <c r="C48" s="325"/>
      <c r="D48" s="325" t="s">
        <v>159</v>
      </c>
      <c r="E48" s="326">
        <f t="shared" si="13"/>
        <v>356</v>
      </c>
      <c r="F48" s="326"/>
      <c r="G48" s="326">
        <f t="shared" si="13"/>
        <v>0</v>
      </c>
      <c r="H48" s="326">
        <f t="shared" si="13"/>
        <v>0</v>
      </c>
      <c r="I48" s="327">
        <f t="shared" si="11"/>
        <v>0</v>
      </c>
      <c r="J48" s="328" t="e">
        <f t="shared" si="12"/>
        <v>#DIV/0!</v>
      </c>
    </row>
    <row r="49" spans="1:10" ht="25.5" x14ac:dyDescent="0.25">
      <c r="A49" s="130">
        <v>3212</v>
      </c>
      <c r="B49" s="78"/>
      <c r="C49" s="123"/>
      <c r="D49" s="123" t="s">
        <v>211</v>
      </c>
      <c r="E49" s="212">
        <v>356</v>
      </c>
      <c r="F49" s="212"/>
      <c r="G49" s="212"/>
      <c r="H49" s="212"/>
      <c r="I49" s="186">
        <f t="shared" si="11"/>
        <v>0</v>
      </c>
      <c r="J49" s="311" t="e">
        <f t="shared" si="12"/>
        <v>#DIV/0!</v>
      </c>
    </row>
    <row r="50" spans="1:10" ht="21.6" customHeight="1" x14ac:dyDescent="0.25">
      <c r="A50" s="646" t="s">
        <v>68</v>
      </c>
      <c r="B50" s="647"/>
      <c r="C50" s="648"/>
      <c r="D50" s="342" t="s">
        <v>69</v>
      </c>
      <c r="E50" s="346">
        <f>SUM(E51+E190+E197)</f>
        <v>1654867.5899999999</v>
      </c>
      <c r="F50" s="346">
        <f>SUM(F51+F190+F197)</f>
        <v>1902675</v>
      </c>
      <c r="G50" s="346">
        <f>SUM(G51+G190+G197+G402)</f>
        <v>0</v>
      </c>
      <c r="H50" s="346">
        <f>SUM(H51+H190+H197)</f>
        <v>1889799.0799999996</v>
      </c>
      <c r="I50" s="344">
        <f t="shared" si="1"/>
        <v>114.19639199049149</v>
      </c>
      <c r="J50" s="345">
        <f t="shared" si="2"/>
        <v>99.323272760718439</v>
      </c>
    </row>
    <row r="51" spans="1:10" ht="18" customHeight="1" x14ac:dyDescent="0.25">
      <c r="A51" s="649" t="s">
        <v>70</v>
      </c>
      <c r="B51" s="649"/>
      <c r="C51" s="649"/>
      <c r="D51" s="112" t="s">
        <v>71</v>
      </c>
      <c r="E51" s="202">
        <f>SUM(E52+E87+E122+E168)</f>
        <v>1595102.0899999999</v>
      </c>
      <c r="F51" s="202">
        <f>SUM(F52+F87+F122+F168)</f>
        <v>1891125</v>
      </c>
      <c r="G51" s="202">
        <f>SUM(G52+G87+G122+G168)</f>
        <v>0</v>
      </c>
      <c r="H51" s="202">
        <f>SUM(H52+H87+H122+H168)</f>
        <v>1878261.5799999996</v>
      </c>
      <c r="I51" s="185">
        <f t="shared" si="1"/>
        <v>117.75180985437738</v>
      </c>
      <c r="J51" s="236">
        <f t="shared" si="2"/>
        <v>99.319800647762563</v>
      </c>
    </row>
    <row r="52" spans="1:10" ht="14.45" customHeight="1" x14ac:dyDescent="0.25">
      <c r="A52" s="636" t="s">
        <v>64</v>
      </c>
      <c r="B52" s="636"/>
      <c r="C52" s="636"/>
      <c r="D52" s="243" t="s">
        <v>65</v>
      </c>
      <c r="E52" s="238">
        <f>SUM(E53)</f>
        <v>41703.769999999997</v>
      </c>
      <c r="F52" s="238">
        <f t="shared" ref="F52:H52" si="14">SUM(F53)</f>
        <v>38704</v>
      </c>
      <c r="G52" s="238">
        <f t="shared" si="14"/>
        <v>0</v>
      </c>
      <c r="H52" s="238">
        <f t="shared" si="14"/>
        <v>45400.160000000003</v>
      </c>
      <c r="I52" s="119">
        <f t="shared" si="1"/>
        <v>108.86344328102713</v>
      </c>
      <c r="J52" s="224">
        <f t="shared" si="2"/>
        <v>117.30095080611824</v>
      </c>
    </row>
    <row r="53" spans="1:10" ht="14.45" customHeight="1" x14ac:dyDescent="0.25">
      <c r="A53" s="650">
        <v>3</v>
      </c>
      <c r="B53" s="650"/>
      <c r="C53" s="650"/>
      <c r="D53" s="373" t="s">
        <v>6</v>
      </c>
      <c r="E53" s="374">
        <f>SUM(E54+E83)</f>
        <v>41703.769999999997</v>
      </c>
      <c r="F53" s="374">
        <f t="shared" ref="F53:H53" si="15">SUM(F54+F83)</f>
        <v>38704</v>
      </c>
      <c r="G53" s="374">
        <f t="shared" si="15"/>
        <v>0</v>
      </c>
      <c r="H53" s="374">
        <f t="shared" si="15"/>
        <v>45400.160000000003</v>
      </c>
      <c r="I53" s="375">
        <f t="shared" si="1"/>
        <v>108.86344328102713</v>
      </c>
      <c r="J53" s="376">
        <f t="shared" si="2"/>
        <v>117.30095080611824</v>
      </c>
    </row>
    <row r="54" spans="1:10" ht="14.45" customHeight="1" x14ac:dyDescent="0.25">
      <c r="A54" s="645">
        <v>32</v>
      </c>
      <c r="B54" s="645"/>
      <c r="C54" s="645"/>
      <c r="D54" s="415" t="s">
        <v>15</v>
      </c>
      <c r="E54" s="400">
        <f>SUM(E55+E60+E67+E77)</f>
        <v>41703.769999999997</v>
      </c>
      <c r="F54" s="400">
        <f t="shared" ref="F54:H54" si="16">SUM(F55+F60+F67+F77)</f>
        <v>38704</v>
      </c>
      <c r="G54" s="400">
        <f t="shared" si="16"/>
        <v>0</v>
      </c>
      <c r="H54" s="400">
        <f t="shared" si="16"/>
        <v>45400.160000000003</v>
      </c>
      <c r="I54" s="401">
        <f t="shared" si="1"/>
        <v>108.86344328102713</v>
      </c>
      <c r="J54" s="402">
        <f t="shared" si="2"/>
        <v>117.30095080611824</v>
      </c>
    </row>
    <row r="55" spans="1:10" ht="25.15" customHeight="1" x14ac:dyDescent="0.25">
      <c r="A55" s="337">
        <v>321</v>
      </c>
      <c r="B55" s="338"/>
      <c r="C55" s="339"/>
      <c r="D55" s="325" t="s">
        <v>159</v>
      </c>
      <c r="E55" s="326">
        <f>SUM(E56:E59)</f>
        <v>611.32999999999993</v>
      </c>
      <c r="F55" s="326">
        <v>1104</v>
      </c>
      <c r="G55" s="326">
        <f t="shared" ref="G55:H55" si="17">SUM(G56:G59)</f>
        <v>0</v>
      </c>
      <c r="H55" s="326">
        <f t="shared" si="17"/>
        <v>714.66</v>
      </c>
      <c r="I55" s="327">
        <f t="shared" si="1"/>
        <v>116.90249128948361</v>
      </c>
      <c r="J55" s="328">
        <f t="shared" si="2"/>
        <v>64.733695652173907</v>
      </c>
    </row>
    <row r="56" spans="1:10" ht="14.45" customHeight="1" x14ac:dyDescent="0.25">
      <c r="A56" s="133">
        <v>3211</v>
      </c>
      <c r="B56" s="134"/>
      <c r="C56" s="135"/>
      <c r="D56" s="123" t="s">
        <v>160</v>
      </c>
      <c r="E56" s="212">
        <v>503.33</v>
      </c>
      <c r="F56" s="212"/>
      <c r="G56" s="212"/>
      <c r="H56" s="212">
        <v>714.66</v>
      </c>
      <c r="I56" s="68">
        <f t="shared" si="1"/>
        <v>141.98637077066735</v>
      </c>
      <c r="J56" s="234" t="e">
        <f t="shared" si="2"/>
        <v>#DIV/0!</v>
      </c>
    </row>
    <row r="57" spans="1:10" ht="25.9" customHeight="1" x14ac:dyDescent="0.25">
      <c r="A57" s="133">
        <v>3212</v>
      </c>
      <c r="B57" s="134"/>
      <c r="C57" s="135"/>
      <c r="D57" s="123" t="s">
        <v>212</v>
      </c>
      <c r="E57" s="212"/>
      <c r="F57" s="212"/>
      <c r="G57" s="212"/>
      <c r="H57" s="212"/>
      <c r="I57" s="68" t="e">
        <f t="shared" si="1"/>
        <v>#DIV/0!</v>
      </c>
      <c r="J57" s="234" t="e">
        <f t="shared" si="2"/>
        <v>#DIV/0!</v>
      </c>
    </row>
    <row r="58" spans="1:10" ht="19.899999999999999" customHeight="1" x14ac:dyDescent="0.25">
      <c r="A58" s="133">
        <v>3213</v>
      </c>
      <c r="B58" s="134"/>
      <c r="C58" s="135"/>
      <c r="D58" s="123" t="s">
        <v>213</v>
      </c>
      <c r="E58" s="212">
        <v>108</v>
      </c>
      <c r="F58" s="212"/>
      <c r="G58" s="212"/>
      <c r="H58" s="212"/>
      <c r="I58" s="68">
        <f t="shared" si="1"/>
        <v>0</v>
      </c>
      <c r="J58" s="234" t="e">
        <f t="shared" si="2"/>
        <v>#DIV/0!</v>
      </c>
    </row>
    <row r="59" spans="1:10" ht="26.45" customHeight="1" x14ac:dyDescent="0.25">
      <c r="A59" s="133">
        <v>3214</v>
      </c>
      <c r="B59" s="134"/>
      <c r="C59" s="135"/>
      <c r="D59" s="123" t="s">
        <v>214</v>
      </c>
      <c r="E59" s="212"/>
      <c r="F59" s="212"/>
      <c r="G59" s="212"/>
      <c r="H59" s="212"/>
      <c r="I59" s="68" t="e">
        <f t="shared" si="1"/>
        <v>#DIV/0!</v>
      </c>
      <c r="J59" s="234" t="e">
        <f t="shared" si="2"/>
        <v>#DIV/0!</v>
      </c>
    </row>
    <row r="60" spans="1:10" ht="18" customHeight="1" x14ac:dyDescent="0.25">
      <c r="A60" s="337">
        <v>322</v>
      </c>
      <c r="B60" s="338"/>
      <c r="C60" s="339"/>
      <c r="D60" s="325" t="s">
        <v>215</v>
      </c>
      <c r="E60" s="326">
        <f>SUM(E61:E66)</f>
        <v>5100</v>
      </c>
      <c r="F60" s="326">
        <v>5100</v>
      </c>
      <c r="G60" s="326">
        <f t="shared" ref="G60:H60" si="18">SUM(G61:G66)</f>
        <v>0</v>
      </c>
      <c r="H60" s="326">
        <f t="shared" si="18"/>
        <v>8723.9599999999991</v>
      </c>
      <c r="I60" s="327">
        <f t="shared" si="1"/>
        <v>171.05803921568625</v>
      </c>
      <c r="J60" s="328">
        <f t="shared" si="2"/>
        <v>171.05803921568625</v>
      </c>
    </row>
    <row r="61" spans="1:10" ht="18" customHeight="1" x14ac:dyDescent="0.25">
      <c r="A61" s="133">
        <v>3221</v>
      </c>
      <c r="B61" s="134"/>
      <c r="C61" s="135"/>
      <c r="D61" s="123" t="s">
        <v>216</v>
      </c>
      <c r="E61" s="212">
        <v>2306.65</v>
      </c>
      <c r="F61" s="212"/>
      <c r="G61" s="212"/>
      <c r="H61" s="212">
        <v>1393.8</v>
      </c>
      <c r="I61" s="68">
        <f t="shared" si="1"/>
        <v>60.425292090260761</v>
      </c>
      <c r="J61" s="234" t="e">
        <f t="shared" si="2"/>
        <v>#DIV/0!</v>
      </c>
    </row>
    <row r="62" spans="1:10" ht="28.15" customHeight="1" x14ac:dyDescent="0.25">
      <c r="A62" s="133">
        <v>3222</v>
      </c>
      <c r="B62" s="134"/>
      <c r="C62" s="135"/>
      <c r="D62" s="123" t="s">
        <v>165</v>
      </c>
      <c r="E62" s="212"/>
      <c r="F62" s="212"/>
      <c r="G62" s="212"/>
      <c r="H62" s="212"/>
      <c r="I62" s="68" t="e">
        <f t="shared" si="1"/>
        <v>#DIV/0!</v>
      </c>
      <c r="J62" s="234" t="e">
        <f t="shared" si="2"/>
        <v>#DIV/0!</v>
      </c>
    </row>
    <row r="63" spans="1:10" ht="18.600000000000001" customHeight="1" x14ac:dyDescent="0.25">
      <c r="A63" s="133">
        <v>3223</v>
      </c>
      <c r="B63" s="134"/>
      <c r="C63" s="135"/>
      <c r="D63" s="123" t="s">
        <v>166</v>
      </c>
      <c r="E63" s="212">
        <v>2693.4</v>
      </c>
      <c r="F63" s="212"/>
      <c r="G63" s="212"/>
      <c r="H63" s="212">
        <v>7063.66</v>
      </c>
      <c r="I63" s="68">
        <f t="shared" si="1"/>
        <v>262.25811242295981</v>
      </c>
      <c r="J63" s="234" t="e">
        <f t="shared" si="2"/>
        <v>#DIV/0!</v>
      </c>
    </row>
    <row r="64" spans="1:10" ht="24.6" customHeight="1" x14ac:dyDescent="0.25">
      <c r="A64" s="133">
        <v>3224</v>
      </c>
      <c r="B64" s="134"/>
      <c r="C64" s="135"/>
      <c r="D64" s="123" t="s">
        <v>167</v>
      </c>
      <c r="E64" s="212">
        <v>99.95</v>
      </c>
      <c r="F64" s="212"/>
      <c r="G64" s="212"/>
      <c r="H64" s="212">
        <v>266.5</v>
      </c>
      <c r="I64" s="68">
        <f t="shared" si="1"/>
        <v>266.63331665832914</v>
      </c>
      <c r="J64" s="234" t="e">
        <f t="shared" si="2"/>
        <v>#DIV/0!</v>
      </c>
    </row>
    <row r="65" spans="1:10" ht="18.600000000000001" customHeight="1" x14ac:dyDescent="0.25">
      <c r="A65" s="133">
        <v>3225</v>
      </c>
      <c r="B65" s="134"/>
      <c r="C65" s="135"/>
      <c r="D65" s="123" t="s">
        <v>217</v>
      </c>
      <c r="E65" s="212"/>
      <c r="F65" s="212"/>
      <c r="G65" s="212"/>
      <c r="H65" s="212"/>
      <c r="I65" s="68" t="e">
        <f t="shared" si="1"/>
        <v>#DIV/0!</v>
      </c>
      <c r="J65" s="234" t="e">
        <f t="shared" si="2"/>
        <v>#DIV/0!</v>
      </c>
    </row>
    <row r="66" spans="1:10" ht="18.600000000000001" customHeight="1" x14ac:dyDescent="0.25">
      <c r="A66" s="133">
        <v>3227</v>
      </c>
      <c r="B66" s="134"/>
      <c r="C66" s="135"/>
      <c r="D66" s="123" t="s">
        <v>169</v>
      </c>
      <c r="E66" s="212"/>
      <c r="F66" s="212"/>
      <c r="G66" s="212"/>
      <c r="H66" s="212"/>
      <c r="I66" s="68" t="e">
        <f t="shared" si="1"/>
        <v>#DIV/0!</v>
      </c>
      <c r="J66" s="234" t="e">
        <f t="shared" si="2"/>
        <v>#DIV/0!</v>
      </c>
    </row>
    <row r="67" spans="1:10" ht="28.15" customHeight="1" x14ac:dyDescent="0.25">
      <c r="A67" s="334">
        <v>323</v>
      </c>
      <c r="B67" s="335"/>
      <c r="C67" s="336"/>
      <c r="D67" s="325" t="s">
        <v>170</v>
      </c>
      <c r="E67" s="326">
        <f>SUM(E68:E76)</f>
        <v>35992.439999999995</v>
      </c>
      <c r="F67" s="326">
        <v>32500</v>
      </c>
      <c r="G67" s="326">
        <f t="shared" ref="G67:H67" si="19">SUM(G68:G76)</f>
        <v>0</v>
      </c>
      <c r="H67" s="326">
        <f t="shared" si="19"/>
        <v>35961.54</v>
      </c>
      <c r="I67" s="327">
        <f t="shared" si="1"/>
        <v>99.914148637880643</v>
      </c>
      <c r="J67" s="328">
        <f t="shared" si="2"/>
        <v>110.65089230769232</v>
      </c>
    </row>
    <row r="68" spans="1:10" ht="18.600000000000001" customHeight="1" x14ac:dyDescent="0.25">
      <c r="A68" s="142">
        <v>3231</v>
      </c>
      <c r="B68" s="124"/>
      <c r="C68" s="143"/>
      <c r="D68" s="141" t="s">
        <v>219</v>
      </c>
      <c r="E68" s="212">
        <v>31083.07</v>
      </c>
      <c r="F68" s="212"/>
      <c r="G68" s="212"/>
      <c r="H68" s="212">
        <v>31505.89</v>
      </c>
      <c r="I68" s="68">
        <f t="shared" si="1"/>
        <v>101.36029034455089</v>
      </c>
      <c r="J68" s="234" t="e">
        <f t="shared" si="2"/>
        <v>#DIV/0!</v>
      </c>
    </row>
    <row r="69" spans="1:10" ht="18.600000000000001" customHeight="1" x14ac:dyDescent="0.25">
      <c r="A69" s="133">
        <v>3232</v>
      </c>
      <c r="B69" s="134"/>
      <c r="C69" s="135"/>
      <c r="D69" s="123" t="s">
        <v>172</v>
      </c>
      <c r="E69" s="212">
        <v>837.66</v>
      </c>
      <c r="F69" s="212"/>
      <c r="G69" s="212"/>
      <c r="H69" s="212">
        <v>2280</v>
      </c>
      <c r="I69" s="68">
        <f t="shared" si="1"/>
        <v>272.18680610271468</v>
      </c>
      <c r="J69" s="234" t="e">
        <f t="shared" si="2"/>
        <v>#DIV/0!</v>
      </c>
    </row>
    <row r="70" spans="1:10" ht="18.600000000000001" customHeight="1" x14ac:dyDescent="0.25">
      <c r="A70" s="133">
        <v>3233</v>
      </c>
      <c r="B70" s="134"/>
      <c r="C70" s="135"/>
      <c r="D70" s="123" t="s">
        <v>220</v>
      </c>
      <c r="E70" s="212"/>
      <c r="F70" s="212"/>
      <c r="G70" s="212"/>
      <c r="H70" s="212">
        <v>1050</v>
      </c>
      <c r="I70" s="68" t="e">
        <f t="shared" si="1"/>
        <v>#DIV/0!</v>
      </c>
      <c r="J70" s="234" t="e">
        <f t="shared" si="2"/>
        <v>#DIV/0!</v>
      </c>
    </row>
    <row r="71" spans="1:10" ht="18.600000000000001" customHeight="1" x14ac:dyDescent="0.25">
      <c r="A71" s="133">
        <v>3234</v>
      </c>
      <c r="B71" s="134"/>
      <c r="C71" s="135"/>
      <c r="D71" s="123" t="s">
        <v>174</v>
      </c>
      <c r="E71" s="212">
        <v>2722.92</v>
      </c>
      <c r="F71" s="212"/>
      <c r="G71" s="212"/>
      <c r="H71" s="212">
        <v>1024.18</v>
      </c>
      <c r="I71" s="68">
        <f t="shared" si="1"/>
        <v>37.613297489459846</v>
      </c>
      <c r="J71" s="234" t="e">
        <f t="shared" si="2"/>
        <v>#DIV/0!</v>
      </c>
    </row>
    <row r="72" spans="1:10" ht="18.600000000000001" customHeight="1" x14ac:dyDescent="0.25">
      <c r="A72" s="133">
        <v>3235</v>
      </c>
      <c r="B72" s="134"/>
      <c r="C72" s="135"/>
      <c r="D72" s="123" t="s">
        <v>175</v>
      </c>
      <c r="E72" s="212"/>
      <c r="F72" s="212"/>
      <c r="G72" s="212"/>
      <c r="H72" s="212"/>
      <c r="I72" s="68" t="e">
        <f t="shared" si="1"/>
        <v>#DIV/0!</v>
      </c>
      <c r="J72" s="234" t="e">
        <f t="shared" si="2"/>
        <v>#DIV/0!</v>
      </c>
    </row>
    <row r="73" spans="1:10" ht="18.600000000000001" customHeight="1" x14ac:dyDescent="0.25">
      <c r="A73" s="133">
        <v>3236</v>
      </c>
      <c r="B73" s="134"/>
      <c r="C73" s="135"/>
      <c r="D73" s="93" t="s">
        <v>221</v>
      </c>
      <c r="E73" s="212">
        <v>40.200000000000003</v>
      </c>
      <c r="F73" s="212"/>
      <c r="G73" s="212"/>
      <c r="H73" s="212"/>
      <c r="I73" s="68">
        <f t="shared" si="1"/>
        <v>0</v>
      </c>
      <c r="J73" s="234" t="e">
        <f t="shared" si="2"/>
        <v>#DIV/0!</v>
      </c>
    </row>
    <row r="74" spans="1:10" ht="18.600000000000001" customHeight="1" x14ac:dyDescent="0.25">
      <c r="A74" s="133">
        <v>3237</v>
      </c>
      <c r="B74" s="134"/>
      <c r="C74" s="135"/>
      <c r="D74" s="93" t="s">
        <v>222</v>
      </c>
      <c r="E74" s="212">
        <v>1308.5899999999999</v>
      </c>
      <c r="F74" s="212"/>
      <c r="G74" s="212"/>
      <c r="H74" s="212"/>
      <c r="I74" s="68">
        <f t="shared" si="1"/>
        <v>0</v>
      </c>
      <c r="J74" s="234" t="e">
        <f t="shared" si="2"/>
        <v>#DIV/0!</v>
      </c>
    </row>
    <row r="75" spans="1:10" ht="26.45" customHeight="1" x14ac:dyDescent="0.25">
      <c r="A75" s="133">
        <v>3238</v>
      </c>
      <c r="B75" s="134"/>
      <c r="C75" s="135"/>
      <c r="D75" s="93" t="s">
        <v>178</v>
      </c>
      <c r="E75" s="212"/>
      <c r="F75" s="212"/>
      <c r="G75" s="212"/>
      <c r="H75" s="212">
        <v>101.47</v>
      </c>
      <c r="I75" s="68" t="e">
        <f t="shared" si="1"/>
        <v>#DIV/0!</v>
      </c>
      <c r="J75" s="234" t="e">
        <f t="shared" si="2"/>
        <v>#DIV/0!</v>
      </c>
    </row>
    <row r="76" spans="1:10" ht="16.899999999999999" customHeight="1" x14ac:dyDescent="0.25">
      <c r="A76" s="133">
        <v>3239</v>
      </c>
      <c r="B76" s="134"/>
      <c r="C76" s="135"/>
      <c r="D76" s="93" t="s">
        <v>179</v>
      </c>
      <c r="E76" s="212"/>
      <c r="F76" s="212"/>
      <c r="G76" s="212"/>
      <c r="H76" s="212"/>
      <c r="I76" s="68" t="e">
        <f t="shared" si="1"/>
        <v>#DIV/0!</v>
      </c>
      <c r="J76" s="234" t="e">
        <f t="shared" si="2"/>
        <v>#DIV/0!</v>
      </c>
    </row>
    <row r="77" spans="1:10" ht="15" customHeight="1" x14ac:dyDescent="0.25">
      <c r="A77" s="329">
        <v>329</v>
      </c>
      <c r="B77" s="330"/>
      <c r="C77" s="331"/>
      <c r="D77" s="332" t="s">
        <v>180</v>
      </c>
      <c r="E77" s="333">
        <f>SUM(E78:E82)</f>
        <v>0</v>
      </c>
      <c r="F77" s="333"/>
      <c r="G77" s="333">
        <f t="shared" ref="G77:H77" si="20">SUM(G78:G82)</f>
        <v>0</v>
      </c>
      <c r="H77" s="333">
        <f t="shared" si="20"/>
        <v>0</v>
      </c>
      <c r="I77" s="327" t="e">
        <f t="shared" si="1"/>
        <v>#DIV/0!</v>
      </c>
      <c r="J77" s="328" t="e">
        <f t="shared" si="2"/>
        <v>#DIV/0!</v>
      </c>
    </row>
    <row r="78" spans="1:10" ht="16.149999999999999" customHeight="1" x14ac:dyDescent="0.25">
      <c r="A78" s="144">
        <v>3292</v>
      </c>
      <c r="B78" s="145"/>
      <c r="C78" s="146"/>
      <c r="D78" s="29" t="s">
        <v>182</v>
      </c>
      <c r="E78" s="216"/>
      <c r="F78" s="216"/>
      <c r="G78" s="216"/>
      <c r="H78" s="216"/>
      <c r="I78" s="68" t="e">
        <f t="shared" si="1"/>
        <v>#DIV/0!</v>
      </c>
      <c r="J78" s="234" t="e">
        <f t="shared" si="2"/>
        <v>#DIV/0!</v>
      </c>
    </row>
    <row r="79" spans="1:10" ht="16.149999999999999" customHeight="1" x14ac:dyDescent="0.25">
      <c r="A79" s="144">
        <v>3294</v>
      </c>
      <c r="B79" s="145"/>
      <c r="C79" s="146"/>
      <c r="D79" s="29" t="s">
        <v>223</v>
      </c>
      <c r="E79" s="216"/>
      <c r="F79" s="216"/>
      <c r="G79" s="216"/>
      <c r="H79" s="216"/>
      <c r="I79" s="68" t="e">
        <f t="shared" si="1"/>
        <v>#DIV/0!</v>
      </c>
      <c r="J79" s="234" t="e">
        <f t="shared" si="2"/>
        <v>#DIV/0!</v>
      </c>
    </row>
    <row r="80" spans="1:10" ht="28.15" customHeight="1" x14ac:dyDescent="0.25">
      <c r="A80" s="144">
        <v>3295</v>
      </c>
      <c r="B80" s="145"/>
      <c r="C80" s="146"/>
      <c r="D80" s="29" t="s">
        <v>185</v>
      </c>
      <c r="E80" s="216"/>
      <c r="F80" s="216"/>
      <c r="G80" s="216"/>
      <c r="H80" s="216"/>
      <c r="I80" s="68" t="e">
        <f t="shared" si="1"/>
        <v>#DIV/0!</v>
      </c>
      <c r="J80" s="234" t="e">
        <f t="shared" si="2"/>
        <v>#DIV/0!</v>
      </c>
    </row>
    <row r="81" spans="1:10" ht="18.600000000000001" customHeight="1" x14ac:dyDescent="0.25">
      <c r="A81" s="144">
        <v>3296</v>
      </c>
      <c r="B81" s="145"/>
      <c r="C81" s="146"/>
      <c r="D81" s="29" t="s">
        <v>186</v>
      </c>
      <c r="E81" s="216"/>
      <c r="F81" s="216"/>
      <c r="G81" s="216"/>
      <c r="H81" s="216"/>
      <c r="I81" s="68" t="e">
        <f t="shared" si="1"/>
        <v>#DIV/0!</v>
      </c>
      <c r="J81" s="234" t="e">
        <f t="shared" si="2"/>
        <v>#DIV/0!</v>
      </c>
    </row>
    <row r="82" spans="1:10" ht="18.600000000000001" customHeight="1" x14ac:dyDescent="0.25">
      <c r="A82" s="144">
        <v>3299</v>
      </c>
      <c r="B82" s="145"/>
      <c r="C82" s="146"/>
      <c r="D82" s="29" t="s">
        <v>180</v>
      </c>
      <c r="E82" s="216"/>
      <c r="F82" s="216"/>
      <c r="G82" s="216"/>
      <c r="H82" s="216"/>
      <c r="I82" s="68" t="e">
        <f t="shared" si="1"/>
        <v>#DIV/0!</v>
      </c>
      <c r="J82" s="234" t="e">
        <f t="shared" si="2"/>
        <v>#DIV/0!</v>
      </c>
    </row>
    <row r="83" spans="1:10" ht="27.6" customHeight="1" x14ac:dyDescent="0.25">
      <c r="A83" s="426">
        <v>34</v>
      </c>
      <c r="B83" s="427"/>
      <c r="C83" s="428"/>
      <c r="D83" s="429" t="s">
        <v>73</v>
      </c>
      <c r="E83" s="430">
        <f>SUM(E84)</f>
        <v>0</v>
      </c>
      <c r="F83" s="430">
        <f t="shared" ref="F83:H83" si="21">SUM(F84)</f>
        <v>0</v>
      </c>
      <c r="G83" s="430">
        <f t="shared" si="21"/>
        <v>0</v>
      </c>
      <c r="H83" s="430">
        <f t="shared" si="21"/>
        <v>0</v>
      </c>
      <c r="I83" s="431" t="e">
        <f t="shared" si="1"/>
        <v>#DIV/0!</v>
      </c>
      <c r="J83" s="432" t="e">
        <f t="shared" si="2"/>
        <v>#DIV/0!</v>
      </c>
    </row>
    <row r="84" spans="1:10" ht="18.600000000000001" customHeight="1" x14ac:dyDescent="0.25">
      <c r="A84" s="322">
        <v>343</v>
      </c>
      <c r="B84" s="323"/>
      <c r="C84" s="324"/>
      <c r="D84" s="325" t="s">
        <v>204</v>
      </c>
      <c r="E84" s="326">
        <f>SUM(E85+E86)</f>
        <v>0</v>
      </c>
      <c r="F84" s="326"/>
      <c r="G84" s="326">
        <f t="shared" ref="G84:H84" si="22">SUM(G85+G86)</f>
        <v>0</v>
      </c>
      <c r="H84" s="326">
        <f t="shared" si="22"/>
        <v>0</v>
      </c>
      <c r="I84" s="327" t="e">
        <f t="shared" si="1"/>
        <v>#DIV/0!</v>
      </c>
      <c r="J84" s="328" t="e">
        <f t="shared" si="2"/>
        <v>#DIV/0!</v>
      </c>
    </row>
    <row r="85" spans="1:10" ht="18.600000000000001" customHeight="1" x14ac:dyDescent="0.25">
      <c r="A85" s="148">
        <v>3431</v>
      </c>
      <c r="B85" s="149"/>
      <c r="C85" s="150"/>
      <c r="D85" s="123" t="s">
        <v>187</v>
      </c>
      <c r="E85" s="212"/>
      <c r="F85" s="212"/>
      <c r="G85" s="212"/>
      <c r="H85" s="212"/>
      <c r="I85" s="68" t="e">
        <f t="shared" si="1"/>
        <v>#DIV/0!</v>
      </c>
      <c r="J85" s="234" t="e">
        <f t="shared" si="2"/>
        <v>#DIV/0!</v>
      </c>
    </row>
    <row r="86" spans="1:10" ht="18.600000000000001" customHeight="1" x14ac:dyDescent="0.25">
      <c r="A86" s="148">
        <v>3433</v>
      </c>
      <c r="B86" s="149"/>
      <c r="C86" s="150"/>
      <c r="D86" s="123" t="s">
        <v>189</v>
      </c>
      <c r="E86" s="212"/>
      <c r="F86" s="212"/>
      <c r="G86" s="212"/>
      <c r="H86" s="212"/>
      <c r="I86" s="68" t="e">
        <f t="shared" si="1"/>
        <v>#DIV/0!</v>
      </c>
      <c r="J86" s="234" t="e">
        <f t="shared" si="2"/>
        <v>#DIV/0!</v>
      </c>
    </row>
    <row r="87" spans="1:10" ht="18.600000000000001" customHeight="1" x14ac:dyDescent="0.25">
      <c r="A87" s="636" t="s">
        <v>72</v>
      </c>
      <c r="B87" s="636"/>
      <c r="C87" s="636"/>
      <c r="D87" s="243" t="s">
        <v>74</v>
      </c>
      <c r="E87" s="238">
        <f>SUM(E88)</f>
        <v>272059.99999999994</v>
      </c>
      <c r="F87" s="238">
        <f t="shared" ref="F87:H87" si="23">SUM(F88)</f>
        <v>280000</v>
      </c>
      <c r="G87" s="238">
        <f t="shared" si="23"/>
        <v>0</v>
      </c>
      <c r="H87" s="238">
        <f t="shared" si="23"/>
        <v>279999.99999999994</v>
      </c>
      <c r="I87" s="119">
        <f t="shared" si="1"/>
        <v>102.91847386605897</v>
      </c>
      <c r="J87" s="224">
        <f t="shared" si="2"/>
        <v>99.999999999999972</v>
      </c>
    </row>
    <row r="88" spans="1:10" ht="18.600000000000001" customHeight="1" x14ac:dyDescent="0.25">
      <c r="A88" s="650">
        <v>3</v>
      </c>
      <c r="B88" s="650"/>
      <c r="C88" s="650"/>
      <c r="D88" s="373" t="s">
        <v>6</v>
      </c>
      <c r="E88" s="374">
        <f>SUM(E89+E118)</f>
        <v>272059.99999999994</v>
      </c>
      <c r="F88" s="374">
        <f>SUM(F89+F118)</f>
        <v>280000</v>
      </c>
      <c r="G88" s="374">
        <f t="shared" ref="G88:H88" si="24">SUM(G89+G118)</f>
        <v>0</v>
      </c>
      <c r="H88" s="374">
        <f t="shared" si="24"/>
        <v>279999.99999999994</v>
      </c>
      <c r="I88" s="375">
        <f t="shared" ref="I88:I167" si="25">SUM(H88/E88*100)</f>
        <v>102.91847386605897</v>
      </c>
      <c r="J88" s="376">
        <f t="shared" ref="J88:J166" si="26">SUM(H88/F88*100)</f>
        <v>99.999999999999972</v>
      </c>
    </row>
    <row r="89" spans="1:10" ht="18.600000000000001" customHeight="1" x14ac:dyDescent="0.25">
      <c r="A89" s="645">
        <v>32</v>
      </c>
      <c r="B89" s="645"/>
      <c r="C89" s="645"/>
      <c r="D89" s="415" t="s">
        <v>15</v>
      </c>
      <c r="E89" s="400">
        <f>SUM(E90+E95+E102+E112)</f>
        <v>271027.89999999997</v>
      </c>
      <c r="F89" s="400">
        <f>SUM(F90+F95+F102+F112)</f>
        <v>278800</v>
      </c>
      <c r="G89" s="400">
        <f t="shared" ref="G89:H89" si="27">SUM(G90+G95+G102+G112)</f>
        <v>0</v>
      </c>
      <c r="H89" s="400">
        <f t="shared" si="27"/>
        <v>279114.64999999997</v>
      </c>
      <c r="I89" s="401">
        <f t="shared" si="25"/>
        <v>102.98373340899589</v>
      </c>
      <c r="J89" s="402">
        <f t="shared" si="26"/>
        <v>100.11285868005737</v>
      </c>
    </row>
    <row r="90" spans="1:10" ht="25.15" customHeight="1" x14ac:dyDescent="0.25">
      <c r="A90" s="337">
        <v>321</v>
      </c>
      <c r="B90" s="338"/>
      <c r="C90" s="339"/>
      <c r="D90" s="325" t="s">
        <v>159</v>
      </c>
      <c r="E90" s="326">
        <f>SUM(E91:E94)</f>
        <v>4384.28</v>
      </c>
      <c r="F90" s="326">
        <v>5000</v>
      </c>
      <c r="G90" s="326">
        <f t="shared" ref="G90:H90" si="28">SUM(G91:G94)</f>
        <v>0</v>
      </c>
      <c r="H90" s="326">
        <f t="shared" si="28"/>
        <v>5104.67</v>
      </c>
      <c r="I90" s="327">
        <f t="shared" si="25"/>
        <v>116.43120421140986</v>
      </c>
      <c r="J90" s="328">
        <f t="shared" si="26"/>
        <v>102.0934</v>
      </c>
    </row>
    <row r="91" spans="1:10" ht="18.600000000000001" customHeight="1" x14ac:dyDescent="0.25">
      <c r="A91" s="133">
        <v>3211</v>
      </c>
      <c r="B91" s="134"/>
      <c r="C91" s="135"/>
      <c r="D91" s="123" t="s">
        <v>160</v>
      </c>
      <c r="E91" s="212">
        <v>4159.28</v>
      </c>
      <c r="F91" s="212"/>
      <c r="G91" s="212"/>
      <c r="H91" s="212">
        <v>4704.67</v>
      </c>
      <c r="I91" s="68">
        <f t="shared" si="25"/>
        <v>113.11260602796638</v>
      </c>
      <c r="J91" s="234" t="e">
        <f t="shared" si="26"/>
        <v>#DIV/0!</v>
      </c>
    </row>
    <row r="92" spans="1:10" ht="26.45" customHeight="1" x14ac:dyDescent="0.25">
      <c r="A92" s="133">
        <v>3212</v>
      </c>
      <c r="B92" s="134"/>
      <c r="C92" s="135"/>
      <c r="D92" s="123" t="s">
        <v>212</v>
      </c>
      <c r="E92" s="212">
        <v>0</v>
      </c>
      <c r="F92" s="212"/>
      <c r="G92" s="212"/>
      <c r="H92" s="212"/>
      <c r="I92" s="68" t="e">
        <f t="shared" si="25"/>
        <v>#DIV/0!</v>
      </c>
      <c r="J92" s="234" t="e">
        <f t="shared" si="26"/>
        <v>#DIV/0!</v>
      </c>
    </row>
    <row r="93" spans="1:10" ht="38.25" customHeight="1" x14ac:dyDescent="0.25">
      <c r="A93" s="133">
        <v>3213</v>
      </c>
      <c r="B93" s="134"/>
      <c r="C93" s="135"/>
      <c r="D93" s="123" t="s">
        <v>213</v>
      </c>
      <c r="E93" s="212">
        <v>225</v>
      </c>
      <c r="F93" s="212"/>
      <c r="G93" s="212"/>
      <c r="H93" s="212">
        <v>400</v>
      </c>
      <c r="I93" s="68">
        <f t="shared" si="25"/>
        <v>177.77777777777777</v>
      </c>
      <c r="J93" s="234" t="e">
        <f t="shared" si="26"/>
        <v>#DIV/0!</v>
      </c>
    </row>
    <row r="94" spans="1:10" ht="19.899999999999999" customHeight="1" x14ac:dyDescent="0.25">
      <c r="A94" s="133">
        <v>3214</v>
      </c>
      <c r="B94" s="134"/>
      <c r="C94" s="135"/>
      <c r="D94" s="123" t="s">
        <v>214</v>
      </c>
      <c r="E94" s="212"/>
      <c r="F94" s="212"/>
      <c r="G94" s="212"/>
      <c r="H94" s="212"/>
      <c r="I94" s="68" t="e">
        <f t="shared" si="25"/>
        <v>#DIV/0!</v>
      </c>
      <c r="J94" s="234" t="e">
        <f t="shared" si="26"/>
        <v>#DIV/0!</v>
      </c>
    </row>
    <row r="95" spans="1:10" x14ac:dyDescent="0.25">
      <c r="A95" s="337">
        <v>322</v>
      </c>
      <c r="B95" s="338"/>
      <c r="C95" s="339"/>
      <c r="D95" s="325" t="s">
        <v>215</v>
      </c>
      <c r="E95" s="326">
        <f>SUM(E96:E101)</f>
        <v>27000</v>
      </c>
      <c r="F95" s="326">
        <v>33000</v>
      </c>
      <c r="G95" s="326">
        <f t="shared" ref="G95:H95" si="29">SUM(G96:G101)</f>
        <v>0</v>
      </c>
      <c r="H95" s="326">
        <f t="shared" si="29"/>
        <v>32283.22</v>
      </c>
      <c r="I95" s="327">
        <f t="shared" si="25"/>
        <v>119.56748148148148</v>
      </c>
      <c r="J95" s="328">
        <f t="shared" si="26"/>
        <v>97.827939393939403</v>
      </c>
    </row>
    <row r="96" spans="1:10" ht="33" customHeight="1" x14ac:dyDescent="0.25">
      <c r="A96" s="133">
        <v>3221</v>
      </c>
      <c r="B96" s="134"/>
      <c r="C96" s="135"/>
      <c r="D96" s="123" t="s">
        <v>216</v>
      </c>
      <c r="E96" s="212">
        <v>9767.07</v>
      </c>
      <c r="F96" s="212"/>
      <c r="G96" s="212"/>
      <c r="H96" s="212">
        <v>10120.950000000001</v>
      </c>
      <c r="I96" s="68">
        <f t="shared" si="25"/>
        <v>103.62319508306996</v>
      </c>
      <c r="J96" s="234" t="e">
        <f t="shared" si="26"/>
        <v>#DIV/0!</v>
      </c>
    </row>
    <row r="97" spans="1:10" ht="33" customHeight="1" x14ac:dyDescent="0.25">
      <c r="A97" s="133">
        <v>3222</v>
      </c>
      <c r="B97" s="134"/>
      <c r="C97" s="135"/>
      <c r="D97" s="123" t="s">
        <v>165</v>
      </c>
      <c r="E97" s="212"/>
      <c r="F97" s="212"/>
      <c r="G97" s="212"/>
      <c r="H97" s="212"/>
      <c r="I97" s="68" t="e">
        <f t="shared" si="25"/>
        <v>#DIV/0!</v>
      </c>
      <c r="J97" s="234" t="e">
        <f t="shared" si="26"/>
        <v>#DIV/0!</v>
      </c>
    </row>
    <row r="98" spans="1:10" ht="14.45" customHeight="1" x14ac:dyDescent="0.25">
      <c r="A98" s="133">
        <v>3223</v>
      </c>
      <c r="B98" s="134"/>
      <c r="C98" s="135"/>
      <c r="D98" s="123" t="s">
        <v>166</v>
      </c>
      <c r="E98" s="212">
        <v>15649.95</v>
      </c>
      <c r="F98" s="212"/>
      <c r="G98" s="212"/>
      <c r="H98" s="212">
        <v>19713.86</v>
      </c>
      <c r="I98" s="68">
        <f t="shared" si="25"/>
        <v>125.96755900178596</v>
      </c>
      <c r="J98" s="234" t="e">
        <f t="shared" si="26"/>
        <v>#DIV/0!</v>
      </c>
    </row>
    <row r="99" spans="1:10" ht="26.45" customHeight="1" x14ac:dyDescent="0.25">
      <c r="A99" s="133">
        <v>3224</v>
      </c>
      <c r="B99" s="134"/>
      <c r="C99" s="135"/>
      <c r="D99" s="123" t="s">
        <v>167</v>
      </c>
      <c r="E99" s="212">
        <v>1550.69</v>
      </c>
      <c r="F99" s="212"/>
      <c r="G99" s="212"/>
      <c r="H99" s="212">
        <v>1681.23</v>
      </c>
      <c r="I99" s="68">
        <f t="shared" si="25"/>
        <v>108.41818803242427</v>
      </c>
      <c r="J99" s="234" t="e">
        <f t="shared" si="26"/>
        <v>#DIV/0!</v>
      </c>
    </row>
    <row r="100" spans="1:10" ht="14.45" customHeight="1" x14ac:dyDescent="0.25">
      <c r="A100" s="133">
        <v>3225</v>
      </c>
      <c r="B100" s="134"/>
      <c r="C100" s="135"/>
      <c r="D100" s="123" t="s">
        <v>217</v>
      </c>
      <c r="E100" s="212">
        <v>32.29</v>
      </c>
      <c r="F100" s="212"/>
      <c r="G100" s="212"/>
      <c r="H100" s="212">
        <v>403.27</v>
      </c>
      <c r="I100" s="68">
        <f t="shared" si="25"/>
        <v>1248.9005884174667</v>
      </c>
      <c r="J100" s="234" t="e">
        <f t="shared" si="26"/>
        <v>#DIV/0!</v>
      </c>
    </row>
    <row r="101" spans="1:10" ht="23.45" customHeight="1" x14ac:dyDescent="0.25">
      <c r="A101" s="133">
        <v>3227</v>
      </c>
      <c r="B101" s="134"/>
      <c r="C101" s="135"/>
      <c r="D101" s="123" t="s">
        <v>169</v>
      </c>
      <c r="E101" s="212"/>
      <c r="F101" s="212"/>
      <c r="G101" s="212"/>
      <c r="H101" s="212">
        <v>363.91</v>
      </c>
      <c r="I101" s="68" t="e">
        <f t="shared" si="25"/>
        <v>#DIV/0!</v>
      </c>
      <c r="J101" s="234" t="e">
        <f t="shared" si="26"/>
        <v>#DIV/0!</v>
      </c>
    </row>
    <row r="102" spans="1:10" ht="14.45" customHeight="1" x14ac:dyDescent="0.25">
      <c r="A102" s="334">
        <v>323</v>
      </c>
      <c r="B102" s="335"/>
      <c r="C102" s="336"/>
      <c r="D102" s="325" t="s">
        <v>170</v>
      </c>
      <c r="E102" s="326">
        <f>SUM(E103:E111)</f>
        <v>237367.8</v>
      </c>
      <c r="F102" s="326">
        <v>236581</v>
      </c>
      <c r="G102" s="326">
        <f t="shared" ref="G102:H102" si="30">SUM(G103:G111)</f>
        <v>0</v>
      </c>
      <c r="H102" s="326">
        <f t="shared" si="30"/>
        <v>237507.75999999998</v>
      </c>
      <c r="I102" s="327">
        <f t="shared" si="25"/>
        <v>100.05896334717683</v>
      </c>
      <c r="J102" s="328">
        <f t="shared" si="26"/>
        <v>100.39173052781076</v>
      </c>
    </row>
    <row r="103" spans="1:10" x14ac:dyDescent="0.25">
      <c r="A103" s="142">
        <v>3231</v>
      </c>
      <c r="B103" s="124"/>
      <c r="C103" s="143"/>
      <c r="D103" s="141" t="s">
        <v>219</v>
      </c>
      <c r="E103" s="212">
        <v>215276.52</v>
      </c>
      <c r="F103" s="212"/>
      <c r="G103" s="212"/>
      <c r="H103" s="212">
        <v>209545.24</v>
      </c>
      <c r="I103" s="68">
        <f t="shared" si="25"/>
        <v>97.337712445370258</v>
      </c>
      <c r="J103" s="234" t="e">
        <f t="shared" si="26"/>
        <v>#DIV/0!</v>
      </c>
    </row>
    <row r="104" spans="1:10" ht="32.450000000000003" customHeight="1" x14ac:dyDescent="0.25">
      <c r="A104" s="133">
        <v>3232</v>
      </c>
      <c r="B104" s="134"/>
      <c r="C104" s="135"/>
      <c r="D104" s="123" t="s">
        <v>172</v>
      </c>
      <c r="E104" s="212">
        <v>7966.43</v>
      </c>
      <c r="F104" s="212"/>
      <c r="G104" s="212"/>
      <c r="H104" s="212">
        <v>11151.93</v>
      </c>
      <c r="I104" s="68">
        <f t="shared" si="25"/>
        <v>139.98654353330161</v>
      </c>
      <c r="J104" s="234" t="e">
        <f t="shared" si="26"/>
        <v>#DIV/0!</v>
      </c>
    </row>
    <row r="105" spans="1:10" ht="32.450000000000003" customHeight="1" x14ac:dyDescent="0.25">
      <c r="A105" s="133">
        <v>3233</v>
      </c>
      <c r="B105" s="134"/>
      <c r="C105" s="135"/>
      <c r="D105" s="123" t="s">
        <v>220</v>
      </c>
      <c r="E105" s="212">
        <v>63.72</v>
      </c>
      <c r="F105" s="212"/>
      <c r="G105" s="212"/>
      <c r="H105" s="212">
        <v>139.36000000000001</v>
      </c>
      <c r="I105" s="68">
        <f t="shared" si="25"/>
        <v>218.706842435656</v>
      </c>
      <c r="J105" s="234" t="e">
        <f t="shared" si="26"/>
        <v>#DIV/0!</v>
      </c>
    </row>
    <row r="106" spans="1:10" ht="26.45" customHeight="1" x14ac:dyDescent="0.25">
      <c r="A106" s="133">
        <v>3234</v>
      </c>
      <c r="B106" s="134"/>
      <c r="C106" s="135"/>
      <c r="D106" s="123" t="s">
        <v>174</v>
      </c>
      <c r="E106" s="212">
        <v>7384.34</v>
      </c>
      <c r="F106" s="212"/>
      <c r="G106" s="212"/>
      <c r="H106" s="212">
        <v>9908.5400000000009</v>
      </c>
      <c r="I106" s="68">
        <f t="shared" si="25"/>
        <v>134.18314974662599</v>
      </c>
      <c r="J106" s="234" t="e">
        <f t="shared" si="26"/>
        <v>#DIV/0!</v>
      </c>
    </row>
    <row r="107" spans="1:10" ht="14.45" customHeight="1" x14ac:dyDescent="0.25">
      <c r="A107" s="133">
        <v>3235</v>
      </c>
      <c r="B107" s="134"/>
      <c r="C107" s="135"/>
      <c r="D107" s="123" t="s">
        <v>175</v>
      </c>
      <c r="E107" s="212"/>
      <c r="F107" s="212"/>
      <c r="G107" s="212"/>
      <c r="H107" s="212">
        <v>0</v>
      </c>
      <c r="I107" s="68" t="e">
        <f t="shared" si="25"/>
        <v>#DIV/0!</v>
      </c>
      <c r="J107" s="234" t="e">
        <f t="shared" si="26"/>
        <v>#DIV/0!</v>
      </c>
    </row>
    <row r="108" spans="1:10" ht="14.45" customHeight="1" x14ac:dyDescent="0.25">
      <c r="A108" s="133">
        <v>3236</v>
      </c>
      <c r="B108" s="134"/>
      <c r="C108" s="135"/>
      <c r="D108" s="93" t="s">
        <v>221</v>
      </c>
      <c r="E108" s="212">
        <v>2848.06</v>
      </c>
      <c r="F108" s="212"/>
      <c r="G108" s="212"/>
      <c r="H108" s="212">
        <v>2769.53</v>
      </c>
      <c r="I108" s="68">
        <f t="shared" si="25"/>
        <v>97.242684494006454</v>
      </c>
      <c r="J108" s="234" t="e">
        <f t="shared" si="26"/>
        <v>#DIV/0!</v>
      </c>
    </row>
    <row r="109" spans="1:10" ht="14.45" customHeight="1" x14ac:dyDescent="0.25">
      <c r="A109" s="133">
        <v>3237</v>
      </c>
      <c r="B109" s="134"/>
      <c r="C109" s="135"/>
      <c r="D109" s="93" t="s">
        <v>222</v>
      </c>
      <c r="E109" s="212">
        <v>125</v>
      </c>
      <c r="F109" s="212"/>
      <c r="G109" s="212"/>
      <c r="H109" s="212">
        <v>125</v>
      </c>
      <c r="I109" s="68">
        <f t="shared" si="25"/>
        <v>100</v>
      </c>
      <c r="J109" s="234" t="e">
        <f t="shared" si="26"/>
        <v>#DIV/0!</v>
      </c>
    </row>
    <row r="110" spans="1:10" x14ac:dyDescent="0.25">
      <c r="A110" s="133">
        <v>3238</v>
      </c>
      <c r="B110" s="134"/>
      <c r="C110" s="135"/>
      <c r="D110" s="93" t="s">
        <v>178</v>
      </c>
      <c r="E110" s="212">
        <v>3358.48</v>
      </c>
      <c r="F110" s="212"/>
      <c r="G110" s="212"/>
      <c r="H110" s="212">
        <v>3868.16</v>
      </c>
      <c r="I110" s="68">
        <f t="shared" si="25"/>
        <v>115.17591291298443</v>
      </c>
      <c r="J110" s="234" t="e">
        <f t="shared" si="26"/>
        <v>#DIV/0!</v>
      </c>
    </row>
    <row r="111" spans="1:10" ht="14.45" customHeight="1" x14ac:dyDescent="0.25">
      <c r="A111" s="133">
        <v>3239</v>
      </c>
      <c r="B111" s="134"/>
      <c r="C111" s="135"/>
      <c r="D111" s="93" t="s">
        <v>179</v>
      </c>
      <c r="E111" s="212">
        <v>345.25</v>
      </c>
      <c r="F111" s="212"/>
      <c r="G111" s="212"/>
      <c r="H111" s="212"/>
      <c r="I111" s="68">
        <f t="shared" si="25"/>
        <v>0</v>
      </c>
      <c r="J111" s="234" t="e">
        <f t="shared" si="26"/>
        <v>#DIV/0!</v>
      </c>
    </row>
    <row r="112" spans="1:10" ht="21.6" customHeight="1" x14ac:dyDescent="0.25">
      <c r="A112" s="329">
        <v>329</v>
      </c>
      <c r="B112" s="330"/>
      <c r="C112" s="331"/>
      <c r="D112" s="332" t="s">
        <v>180</v>
      </c>
      <c r="E112" s="333">
        <f>SUM(E113:E117)</f>
        <v>2275.8199999999997</v>
      </c>
      <c r="F112" s="333">
        <v>4219</v>
      </c>
      <c r="G112" s="333">
        <f t="shared" ref="G112:H112" si="31">SUM(G113:G117)</f>
        <v>0</v>
      </c>
      <c r="H112" s="333">
        <f t="shared" si="31"/>
        <v>4219</v>
      </c>
      <c r="I112" s="327">
        <f t="shared" si="25"/>
        <v>185.38372982046033</v>
      </c>
      <c r="J112" s="328">
        <f t="shared" si="26"/>
        <v>100</v>
      </c>
    </row>
    <row r="113" spans="1:11" ht="18.600000000000001" customHeight="1" x14ac:dyDescent="0.25">
      <c r="A113" s="144">
        <v>3292</v>
      </c>
      <c r="B113" s="145"/>
      <c r="C113" s="146"/>
      <c r="D113" s="29" t="s">
        <v>182</v>
      </c>
      <c r="E113" s="216">
        <v>1760.91</v>
      </c>
      <c r="F113" s="216"/>
      <c r="G113" s="216"/>
      <c r="H113" s="216">
        <v>2690.07</v>
      </c>
      <c r="I113" s="68">
        <f t="shared" si="25"/>
        <v>152.76589944971636</v>
      </c>
      <c r="J113" s="234" t="e">
        <f t="shared" si="26"/>
        <v>#DIV/0!</v>
      </c>
    </row>
    <row r="114" spans="1:11" x14ac:dyDescent="0.25">
      <c r="A114" s="144">
        <v>3294</v>
      </c>
      <c r="B114" s="145"/>
      <c r="C114" s="146"/>
      <c r="D114" s="29" t="s">
        <v>223</v>
      </c>
      <c r="E114" s="216"/>
      <c r="F114" s="216"/>
      <c r="G114" s="216"/>
      <c r="H114" s="216"/>
      <c r="I114" s="68" t="e">
        <f t="shared" si="25"/>
        <v>#DIV/0!</v>
      </c>
      <c r="J114" s="234" t="e">
        <f t="shared" si="26"/>
        <v>#DIV/0!</v>
      </c>
    </row>
    <row r="115" spans="1:11" ht="27.6" customHeight="1" x14ac:dyDescent="0.25">
      <c r="A115" s="144">
        <v>3295</v>
      </c>
      <c r="B115" s="145"/>
      <c r="C115" s="146"/>
      <c r="D115" s="29" t="s">
        <v>185</v>
      </c>
      <c r="E115" s="216">
        <v>165.63</v>
      </c>
      <c r="F115" s="216"/>
      <c r="G115" s="216"/>
      <c r="H115" s="216">
        <v>585.57000000000005</v>
      </c>
      <c r="I115" s="68">
        <f t="shared" si="25"/>
        <v>353.54102517659845</v>
      </c>
      <c r="J115" s="234" t="e">
        <f t="shared" si="26"/>
        <v>#DIV/0!</v>
      </c>
      <c r="K115" s="77"/>
    </row>
    <row r="116" spans="1:11" ht="14.45" customHeight="1" x14ac:dyDescent="0.25">
      <c r="A116" s="144">
        <v>3296</v>
      </c>
      <c r="B116" s="145"/>
      <c r="C116" s="146"/>
      <c r="D116" s="29" t="s">
        <v>186</v>
      </c>
      <c r="E116" s="216"/>
      <c r="F116" s="216"/>
      <c r="G116" s="216"/>
      <c r="H116" s="216"/>
      <c r="I116" s="68" t="e">
        <f t="shared" si="25"/>
        <v>#DIV/0!</v>
      </c>
      <c r="J116" s="234" t="e">
        <f t="shared" si="26"/>
        <v>#DIV/0!</v>
      </c>
    </row>
    <row r="117" spans="1:11" ht="26.45" customHeight="1" x14ac:dyDescent="0.25">
      <c r="A117" s="144">
        <v>3299</v>
      </c>
      <c r="B117" s="145"/>
      <c r="C117" s="146"/>
      <c r="D117" s="29" t="s">
        <v>180</v>
      </c>
      <c r="E117" s="216">
        <v>349.28</v>
      </c>
      <c r="F117" s="216"/>
      <c r="G117" s="216"/>
      <c r="H117" s="216">
        <v>943.36</v>
      </c>
      <c r="I117" s="68">
        <f t="shared" si="25"/>
        <v>270.08703618873113</v>
      </c>
      <c r="J117" s="234" t="e">
        <f t="shared" si="26"/>
        <v>#DIV/0!</v>
      </c>
    </row>
    <row r="118" spans="1:11" ht="30.6" customHeight="1" x14ac:dyDescent="0.25">
      <c r="A118" s="426">
        <v>34</v>
      </c>
      <c r="B118" s="427"/>
      <c r="C118" s="428"/>
      <c r="D118" s="429" t="s">
        <v>73</v>
      </c>
      <c r="E118" s="430">
        <f>SUM(E119)</f>
        <v>1032.0999999999999</v>
      </c>
      <c r="F118" s="430">
        <f t="shared" ref="F118:H118" si="32">SUM(F119)</f>
        <v>1200</v>
      </c>
      <c r="G118" s="430">
        <f t="shared" si="32"/>
        <v>0</v>
      </c>
      <c r="H118" s="430">
        <f t="shared" si="32"/>
        <v>885.35</v>
      </c>
      <c r="I118" s="431">
        <f t="shared" si="25"/>
        <v>85.781416529406073</v>
      </c>
      <c r="J118" s="432">
        <f t="shared" si="26"/>
        <v>73.779166666666669</v>
      </c>
    </row>
    <row r="119" spans="1:11" ht="31.9" customHeight="1" x14ac:dyDescent="0.25">
      <c r="A119" s="322">
        <v>343</v>
      </c>
      <c r="B119" s="323"/>
      <c r="C119" s="324"/>
      <c r="D119" s="325" t="s">
        <v>204</v>
      </c>
      <c r="E119" s="326">
        <f>SUM(E120+E121)</f>
        <v>1032.0999999999999</v>
      </c>
      <c r="F119" s="326">
        <v>1200</v>
      </c>
      <c r="G119" s="326">
        <f t="shared" ref="G119:H119" si="33">SUM(G120+G121)</f>
        <v>0</v>
      </c>
      <c r="H119" s="326">
        <f t="shared" si="33"/>
        <v>885.35</v>
      </c>
      <c r="I119" s="327">
        <f t="shared" si="25"/>
        <v>85.781416529406073</v>
      </c>
      <c r="J119" s="328">
        <f t="shared" si="26"/>
        <v>73.779166666666669</v>
      </c>
    </row>
    <row r="120" spans="1:11" ht="31.9" customHeight="1" x14ac:dyDescent="0.25">
      <c r="A120" s="148">
        <v>3431</v>
      </c>
      <c r="B120" s="149"/>
      <c r="C120" s="150"/>
      <c r="D120" s="123" t="s">
        <v>187</v>
      </c>
      <c r="E120" s="212">
        <v>1032.0999999999999</v>
      </c>
      <c r="F120" s="212"/>
      <c r="G120" s="212"/>
      <c r="H120" s="212">
        <v>885.35</v>
      </c>
      <c r="I120" s="68">
        <f t="shared" si="25"/>
        <v>85.781416529406073</v>
      </c>
      <c r="J120" s="234" t="e">
        <f t="shared" si="26"/>
        <v>#DIV/0!</v>
      </c>
    </row>
    <row r="121" spans="1:11" ht="18.600000000000001" customHeight="1" x14ac:dyDescent="0.25">
      <c r="A121" s="148">
        <v>3433</v>
      </c>
      <c r="B121" s="149"/>
      <c r="C121" s="150"/>
      <c r="D121" s="123" t="s">
        <v>189</v>
      </c>
      <c r="E121" s="212"/>
      <c r="F121" s="212"/>
      <c r="G121" s="212"/>
      <c r="H121" s="212"/>
      <c r="I121" s="68" t="e">
        <f t="shared" si="25"/>
        <v>#DIV/0!</v>
      </c>
      <c r="J121" s="234" t="e">
        <f t="shared" si="26"/>
        <v>#DIV/0!</v>
      </c>
    </row>
    <row r="122" spans="1:11" ht="18.600000000000001" customHeight="1" x14ac:dyDescent="0.25">
      <c r="A122" s="636" t="s">
        <v>75</v>
      </c>
      <c r="B122" s="636"/>
      <c r="C122" s="636"/>
      <c r="D122" s="243" t="s">
        <v>95</v>
      </c>
      <c r="E122" s="238">
        <f>SUM(E123+E161)</f>
        <v>1281338.3199999998</v>
      </c>
      <c r="F122" s="238">
        <f>SUM(F123+F161)</f>
        <v>1571475</v>
      </c>
      <c r="G122" s="238">
        <f>SUM(G123+G161)</f>
        <v>0</v>
      </c>
      <c r="H122" s="238">
        <f>SUM(H123+H161)</f>
        <v>1551915.7399999998</v>
      </c>
      <c r="I122" s="119">
        <f t="shared" si="25"/>
        <v>121.11678202209701</v>
      </c>
      <c r="J122" s="224">
        <f t="shared" si="26"/>
        <v>98.755356591737041</v>
      </c>
    </row>
    <row r="123" spans="1:11" ht="18.600000000000001" customHeight="1" x14ac:dyDescent="0.25">
      <c r="A123" s="641">
        <v>3</v>
      </c>
      <c r="B123" s="641"/>
      <c r="C123" s="641"/>
      <c r="D123" s="373" t="s">
        <v>6</v>
      </c>
      <c r="E123" s="374">
        <f>SUM(E124+E133+E155)</f>
        <v>1281338.3199999998</v>
      </c>
      <c r="F123" s="374">
        <f>SUM(F124+F133+F156)</f>
        <v>1571218</v>
      </c>
      <c r="G123" s="374">
        <f>SUM(G124+G133+G155)</f>
        <v>0</v>
      </c>
      <c r="H123" s="374">
        <f>SUM(H124+H133+H155+H159)</f>
        <v>1551644.1999999997</v>
      </c>
      <c r="I123" s="375">
        <f t="shared" si="25"/>
        <v>121.09559011705824</v>
      </c>
      <c r="J123" s="376">
        <f t="shared" si="26"/>
        <v>98.754227611954519</v>
      </c>
    </row>
    <row r="124" spans="1:11" ht="18.600000000000001" customHeight="1" x14ac:dyDescent="0.25">
      <c r="A124" s="642">
        <v>31</v>
      </c>
      <c r="B124" s="643"/>
      <c r="C124" s="644"/>
      <c r="D124" s="416" t="s">
        <v>7</v>
      </c>
      <c r="E124" s="417">
        <f>SUM(E125+E129+E131)</f>
        <v>1229768.5199999998</v>
      </c>
      <c r="F124" s="417">
        <f>SUM(F125+F129+F131)</f>
        <v>1500700</v>
      </c>
      <c r="G124" s="417">
        <f>SUM(G125+G129+G131)</f>
        <v>0</v>
      </c>
      <c r="H124" s="417">
        <f>SUM(H125+H129+H131)</f>
        <v>1495663.5499999998</v>
      </c>
      <c r="I124" s="418">
        <f t="shared" si="25"/>
        <v>121.62155118428304</v>
      </c>
      <c r="J124" s="419">
        <f t="shared" si="26"/>
        <v>99.66439328313453</v>
      </c>
    </row>
    <row r="125" spans="1:11" ht="18.600000000000001" customHeight="1" x14ac:dyDescent="0.25">
      <c r="A125" s="340">
        <v>311</v>
      </c>
      <c r="B125" s="341"/>
      <c r="C125" s="325"/>
      <c r="D125" s="325" t="s">
        <v>209</v>
      </c>
      <c r="E125" s="326">
        <f>SUM(E126:E128)</f>
        <v>1013903.6</v>
      </c>
      <c r="F125" s="326">
        <v>1240000</v>
      </c>
      <c r="G125" s="326"/>
      <c r="H125" s="326">
        <f t="shared" ref="H125" si="34">SUM(H126:H128)</f>
        <v>1239705.1599999999</v>
      </c>
      <c r="I125" s="327">
        <f t="shared" si="25"/>
        <v>122.27051565849061</v>
      </c>
      <c r="J125" s="328">
        <f t="shared" si="26"/>
        <v>99.976222580645157</v>
      </c>
    </row>
    <row r="126" spans="1:11" ht="18.600000000000001" customHeight="1" x14ac:dyDescent="0.25">
      <c r="A126" s="130">
        <v>3111</v>
      </c>
      <c r="B126" s="78"/>
      <c r="C126" s="123"/>
      <c r="D126" s="123" t="s">
        <v>153</v>
      </c>
      <c r="E126" s="212">
        <v>1004230.58</v>
      </c>
      <c r="F126" s="212"/>
      <c r="G126" s="212"/>
      <c r="H126" s="212">
        <v>1224825.76</v>
      </c>
      <c r="I126" s="68">
        <f t="shared" si="25"/>
        <v>121.96658659806994</v>
      </c>
      <c r="J126" s="234" t="e">
        <f t="shared" si="26"/>
        <v>#DIV/0!</v>
      </c>
    </row>
    <row r="127" spans="1:11" ht="18.600000000000001" customHeight="1" x14ac:dyDescent="0.25">
      <c r="A127" s="130">
        <v>3113</v>
      </c>
      <c r="B127" s="78"/>
      <c r="C127" s="123"/>
      <c r="D127" s="123" t="s">
        <v>154</v>
      </c>
      <c r="E127" s="212">
        <v>3566.26</v>
      </c>
      <c r="F127" s="212"/>
      <c r="G127" s="212"/>
      <c r="H127" s="212">
        <v>7211.16</v>
      </c>
      <c r="I127" s="68">
        <f t="shared" si="25"/>
        <v>202.20511123698213</v>
      </c>
      <c r="J127" s="234" t="e">
        <f t="shared" si="26"/>
        <v>#DIV/0!</v>
      </c>
    </row>
    <row r="128" spans="1:11" ht="18.600000000000001" customHeight="1" x14ac:dyDescent="0.25">
      <c r="A128" s="130">
        <v>3114</v>
      </c>
      <c r="B128" s="78"/>
      <c r="C128" s="123"/>
      <c r="D128" s="123" t="s">
        <v>207</v>
      </c>
      <c r="E128" s="212">
        <v>6106.76</v>
      </c>
      <c r="F128" s="212"/>
      <c r="G128" s="212"/>
      <c r="H128" s="212">
        <v>7668.24</v>
      </c>
      <c r="I128" s="68">
        <f t="shared" si="25"/>
        <v>125.56969653302241</v>
      </c>
      <c r="J128" s="234" t="e">
        <f t="shared" si="26"/>
        <v>#DIV/0!</v>
      </c>
    </row>
    <row r="129" spans="1:10" ht="18.600000000000001" customHeight="1" x14ac:dyDescent="0.25">
      <c r="A129" s="340">
        <v>312</v>
      </c>
      <c r="B129" s="341"/>
      <c r="C129" s="325"/>
      <c r="D129" s="325" t="s">
        <v>155</v>
      </c>
      <c r="E129" s="326">
        <f>SUM(E130)</f>
        <v>48599.519999999997</v>
      </c>
      <c r="F129" s="326">
        <v>50700</v>
      </c>
      <c r="G129" s="326"/>
      <c r="H129" s="326">
        <f t="shared" ref="H129" si="35">SUM(H130)</f>
        <v>51344.7</v>
      </c>
      <c r="I129" s="327">
        <f t="shared" si="25"/>
        <v>105.64857430690672</v>
      </c>
      <c r="J129" s="328">
        <f t="shared" si="26"/>
        <v>101.2715976331361</v>
      </c>
    </row>
    <row r="130" spans="1:10" ht="29.45" customHeight="1" x14ac:dyDescent="0.25">
      <c r="A130" s="130">
        <v>3121</v>
      </c>
      <c r="B130" s="78"/>
      <c r="C130" s="123"/>
      <c r="D130" s="123" t="s">
        <v>155</v>
      </c>
      <c r="E130" s="212">
        <v>48599.519999999997</v>
      </c>
      <c r="F130" s="212"/>
      <c r="G130" s="212"/>
      <c r="H130" s="212">
        <v>51344.7</v>
      </c>
      <c r="I130" s="68">
        <f t="shared" si="25"/>
        <v>105.64857430690672</v>
      </c>
      <c r="J130" s="234" t="e">
        <f t="shared" si="26"/>
        <v>#DIV/0!</v>
      </c>
    </row>
    <row r="131" spans="1:10" ht="18.600000000000001" customHeight="1" x14ac:dyDescent="0.25">
      <c r="A131" s="128">
        <v>313</v>
      </c>
      <c r="B131" s="129"/>
      <c r="C131" s="122"/>
      <c r="D131" s="122" t="s">
        <v>156</v>
      </c>
      <c r="E131" s="210">
        <f>SUM(E132)</f>
        <v>167265.4</v>
      </c>
      <c r="F131" s="210">
        <v>210000</v>
      </c>
      <c r="G131" s="210"/>
      <c r="H131" s="210">
        <f t="shared" ref="H131" si="36">SUM(H132)</f>
        <v>204613.69</v>
      </c>
      <c r="I131" s="186">
        <f t="shared" si="25"/>
        <v>122.32876016199405</v>
      </c>
      <c r="J131" s="234">
        <f t="shared" si="26"/>
        <v>97.435090476190481</v>
      </c>
    </row>
    <row r="132" spans="1:10" ht="21.6" customHeight="1" x14ac:dyDescent="0.25">
      <c r="A132" s="130">
        <v>3132</v>
      </c>
      <c r="B132" s="78"/>
      <c r="C132" s="123"/>
      <c r="D132" s="123" t="s">
        <v>210</v>
      </c>
      <c r="E132" s="212">
        <v>167265.4</v>
      </c>
      <c r="F132" s="212"/>
      <c r="G132" s="212"/>
      <c r="H132" s="212">
        <v>204613.69</v>
      </c>
      <c r="I132" s="68">
        <f t="shared" si="25"/>
        <v>122.32876016199405</v>
      </c>
      <c r="J132" s="234" t="e">
        <f t="shared" si="26"/>
        <v>#DIV/0!</v>
      </c>
    </row>
    <row r="133" spans="1:10" ht="21" customHeight="1" x14ac:dyDescent="0.25">
      <c r="A133" s="633">
        <v>32</v>
      </c>
      <c r="B133" s="634"/>
      <c r="C133" s="635"/>
      <c r="D133" s="405" t="s">
        <v>15</v>
      </c>
      <c r="E133" s="400">
        <f>SUM(E134+E138+E144+E149+E151)</f>
        <v>51569.8</v>
      </c>
      <c r="F133" s="400">
        <f>SUM(F134+F138+F144+F149+F151+F156)</f>
        <v>70518</v>
      </c>
      <c r="G133" s="400">
        <f>SUM(G134+G144+G150+G152)</f>
        <v>0</v>
      </c>
      <c r="H133" s="400">
        <f>SUM(H134+H138+H144+H149+H151)</f>
        <v>55747.960000000006</v>
      </c>
      <c r="I133" s="401">
        <f t="shared" si="25"/>
        <v>108.10195114194742</v>
      </c>
      <c r="J133" s="402">
        <f t="shared" si="26"/>
        <v>79.054936328313346</v>
      </c>
    </row>
    <row r="134" spans="1:10" ht="24.6" customHeight="1" x14ac:dyDescent="0.25">
      <c r="A134" s="340">
        <v>321</v>
      </c>
      <c r="B134" s="341"/>
      <c r="C134" s="325"/>
      <c r="D134" s="325" t="s">
        <v>159</v>
      </c>
      <c r="E134" s="326">
        <f>SUM(E135:E137)</f>
        <v>39939.240000000005</v>
      </c>
      <c r="F134" s="326">
        <v>54830</v>
      </c>
      <c r="G134" s="326"/>
      <c r="H134" s="326">
        <f>SUM(H135+H136+H137)</f>
        <v>43215.62</v>
      </c>
      <c r="I134" s="327">
        <f t="shared" si="25"/>
        <v>108.20341098128057</v>
      </c>
      <c r="J134" s="328">
        <f t="shared" si="26"/>
        <v>78.817472186759076</v>
      </c>
    </row>
    <row r="135" spans="1:10" ht="21" customHeight="1" x14ac:dyDescent="0.25">
      <c r="A135" s="130">
        <v>3211</v>
      </c>
      <c r="B135" s="78"/>
      <c r="C135" s="123"/>
      <c r="D135" s="123" t="s">
        <v>160</v>
      </c>
      <c r="E135" s="212">
        <v>650.79999999999995</v>
      </c>
      <c r="F135" s="212"/>
      <c r="G135" s="212"/>
      <c r="H135" s="212">
        <v>344</v>
      </c>
      <c r="I135" s="68">
        <f t="shared" si="25"/>
        <v>52.858020897357108</v>
      </c>
      <c r="J135" s="234" t="e">
        <f t="shared" si="26"/>
        <v>#DIV/0!</v>
      </c>
    </row>
    <row r="136" spans="1:10" ht="21" customHeight="1" x14ac:dyDescent="0.25">
      <c r="A136" s="130">
        <v>3212</v>
      </c>
      <c r="B136" s="78"/>
      <c r="C136" s="123"/>
      <c r="D136" s="123" t="s">
        <v>211</v>
      </c>
      <c r="E136" s="212">
        <v>39288.44</v>
      </c>
      <c r="F136" s="212"/>
      <c r="G136" s="212"/>
      <c r="H136" s="212">
        <v>42871.62</v>
      </c>
      <c r="I136" s="68">
        <f t="shared" si="25"/>
        <v>109.12018904288385</v>
      </c>
      <c r="J136" s="234" t="e">
        <f t="shared" si="26"/>
        <v>#DIV/0!</v>
      </c>
    </row>
    <row r="137" spans="1:10" ht="21" customHeight="1" x14ac:dyDescent="0.25">
      <c r="A137" s="130">
        <v>3214</v>
      </c>
      <c r="B137" s="126"/>
      <c r="C137" s="127"/>
      <c r="D137" s="93" t="s">
        <v>250</v>
      </c>
      <c r="E137" s="212">
        <v>0</v>
      </c>
      <c r="F137" s="212"/>
      <c r="G137" s="212"/>
      <c r="H137" s="212"/>
      <c r="I137" s="68" t="e">
        <f t="shared" si="25"/>
        <v>#DIV/0!</v>
      </c>
      <c r="J137" s="234" t="e">
        <f t="shared" si="26"/>
        <v>#DIV/0!</v>
      </c>
    </row>
    <row r="138" spans="1:10" ht="21" customHeight="1" x14ac:dyDescent="0.25">
      <c r="A138" s="340">
        <v>322</v>
      </c>
      <c r="B138" s="335"/>
      <c r="C138" s="336"/>
      <c r="D138" s="348" t="s">
        <v>163</v>
      </c>
      <c r="E138" s="326">
        <f>SUM(E139+E140+E141+E142+E143)</f>
        <v>557.02</v>
      </c>
      <c r="F138" s="326">
        <f>SUM(F139+F140+F141+F142+F143)</f>
        <v>0</v>
      </c>
      <c r="G138" s="326">
        <f>SUM(G139+G140+G141+G142+G143)</f>
        <v>0</v>
      </c>
      <c r="H138" s="326">
        <f>SUM(H139+H140+H141+H142+H143)</f>
        <v>0</v>
      </c>
      <c r="I138" s="327"/>
      <c r="J138" s="328"/>
    </row>
    <row r="139" spans="1:10" ht="19.899999999999999" customHeight="1" x14ac:dyDescent="0.25">
      <c r="A139" s="130">
        <v>3221</v>
      </c>
      <c r="B139" s="126"/>
      <c r="C139" s="127"/>
      <c r="D139" s="93" t="s">
        <v>216</v>
      </c>
      <c r="E139" s="212"/>
      <c r="F139" s="212"/>
      <c r="G139" s="212"/>
      <c r="H139" s="212"/>
      <c r="I139" s="68"/>
      <c r="J139" s="234"/>
    </row>
    <row r="140" spans="1:10" ht="26.45" customHeight="1" x14ac:dyDescent="0.25">
      <c r="A140" s="130">
        <v>3222</v>
      </c>
      <c r="B140" s="126"/>
      <c r="C140" s="127"/>
      <c r="D140" s="93" t="s">
        <v>165</v>
      </c>
      <c r="E140" s="212"/>
      <c r="F140" s="212"/>
      <c r="G140" s="212"/>
      <c r="H140" s="212"/>
      <c r="I140" s="68"/>
      <c r="J140" s="234"/>
    </row>
    <row r="141" spans="1:10" ht="26.45" customHeight="1" x14ac:dyDescent="0.25">
      <c r="A141" s="130">
        <v>3223</v>
      </c>
      <c r="B141" s="126"/>
      <c r="C141" s="127"/>
      <c r="D141" s="93" t="s">
        <v>166</v>
      </c>
      <c r="E141" s="212"/>
      <c r="F141" s="212"/>
      <c r="G141" s="212"/>
      <c r="H141" s="212"/>
      <c r="I141" s="68"/>
      <c r="J141" s="234"/>
    </row>
    <row r="142" spans="1:10" ht="26.45" customHeight="1" x14ac:dyDescent="0.25">
      <c r="A142" s="130">
        <v>3224</v>
      </c>
      <c r="B142" s="126"/>
      <c r="C142" s="127"/>
      <c r="D142" s="93" t="s">
        <v>167</v>
      </c>
      <c r="E142" s="212"/>
      <c r="F142" s="212"/>
      <c r="G142" s="212"/>
      <c r="H142" s="212"/>
      <c r="I142" s="68"/>
      <c r="J142" s="234"/>
    </row>
    <row r="143" spans="1:10" ht="19.149999999999999" customHeight="1" x14ac:dyDescent="0.25">
      <c r="A143" s="130">
        <v>3225</v>
      </c>
      <c r="B143" s="126"/>
      <c r="C143" s="127"/>
      <c r="D143" s="93" t="s">
        <v>271</v>
      </c>
      <c r="E143" s="212">
        <v>557.02</v>
      </c>
      <c r="F143" s="212"/>
      <c r="G143" s="212"/>
      <c r="H143" s="212"/>
      <c r="I143" s="68"/>
      <c r="J143" s="234"/>
    </row>
    <row r="144" spans="1:10" ht="19.149999999999999" customHeight="1" x14ac:dyDescent="0.25">
      <c r="A144" s="340">
        <v>323</v>
      </c>
      <c r="B144" s="349"/>
      <c r="C144" s="350"/>
      <c r="D144" s="351" t="s">
        <v>170</v>
      </c>
      <c r="E144" s="352">
        <f>SUM(E145+E146+E147+E148)</f>
        <v>1153.51</v>
      </c>
      <c r="F144" s="352">
        <v>1243</v>
      </c>
      <c r="G144" s="352"/>
      <c r="H144" s="352">
        <f>SUM(H145+H146+H147+H148)</f>
        <v>1152.53</v>
      </c>
      <c r="I144" s="327">
        <f t="shared" si="25"/>
        <v>99.91504191554472</v>
      </c>
      <c r="J144" s="328">
        <f t="shared" si="26"/>
        <v>92.721641190667739</v>
      </c>
    </row>
    <row r="145" spans="1:10" ht="20.45" customHeight="1" x14ac:dyDescent="0.25">
      <c r="A145" s="130">
        <v>3231</v>
      </c>
      <c r="B145" s="126"/>
      <c r="C145" s="127"/>
      <c r="D145" s="93" t="s">
        <v>272</v>
      </c>
      <c r="E145" s="212">
        <v>828.51</v>
      </c>
      <c r="F145" s="212"/>
      <c r="G145" s="212"/>
      <c r="H145" s="212">
        <v>702.53</v>
      </c>
      <c r="I145" s="68">
        <f t="shared" si="25"/>
        <v>84.794389928908515</v>
      </c>
      <c r="J145" s="234" t="e">
        <f t="shared" si="26"/>
        <v>#DIV/0!</v>
      </c>
    </row>
    <row r="146" spans="1:10" ht="26.45" customHeight="1" x14ac:dyDescent="0.25">
      <c r="A146" s="130">
        <v>3234</v>
      </c>
      <c r="B146" s="126"/>
      <c r="C146" s="127"/>
      <c r="D146" s="93" t="s">
        <v>247</v>
      </c>
      <c r="E146" s="212"/>
      <c r="F146" s="212"/>
      <c r="G146" s="212"/>
      <c r="H146" s="212"/>
      <c r="I146" s="68" t="e">
        <f t="shared" si="25"/>
        <v>#DIV/0!</v>
      </c>
      <c r="J146" s="234" t="e">
        <f t="shared" si="26"/>
        <v>#DIV/0!</v>
      </c>
    </row>
    <row r="147" spans="1:10" ht="26.45" customHeight="1" x14ac:dyDescent="0.25">
      <c r="A147" s="130">
        <v>3238</v>
      </c>
      <c r="B147" s="126"/>
      <c r="C147" s="127"/>
      <c r="D147" s="93" t="s">
        <v>273</v>
      </c>
      <c r="E147" s="212"/>
      <c r="F147" s="212"/>
      <c r="G147" s="212"/>
      <c r="H147" s="212"/>
      <c r="I147" s="68"/>
      <c r="J147" s="234" t="e">
        <f t="shared" si="26"/>
        <v>#DIV/0!</v>
      </c>
    </row>
    <row r="148" spans="1:10" ht="26.45" customHeight="1" x14ac:dyDescent="0.25">
      <c r="A148" s="130">
        <v>3239</v>
      </c>
      <c r="B148" s="126"/>
      <c r="C148" s="127"/>
      <c r="D148" s="93" t="s">
        <v>274</v>
      </c>
      <c r="E148" s="212">
        <v>325</v>
      </c>
      <c r="F148" s="212"/>
      <c r="G148" s="212"/>
      <c r="H148" s="212">
        <v>450</v>
      </c>
      <c r="I148" s="68"/>
      <c r="J148" s="234" t="e">
        <f t="shared" si="26"/>
        <v>#DIV/0!</v>
      </c>
    </row>
    <row r="149" spans="1:10" ht="26.45" customHeight="1" x14ac:dyDescent="0.25">
      <c r="A149" s="340">
        <v>324</v>
      </c>
      <c r="B149" s="335"/>
      <c r="C149" s="336"/>
      <c r="D149" s="348" t="s">
        <v>225</v>
      </c>
      <c r="E149" s="326">
        <f>SUM(E150)</f>
        <v>5880.03</v>
      </c>
      <c r="F149" s="326">
        <v>9300</v>
      </c>
      <c r="G149" s="326"/>
      <c r="H149" s="326">
        <f>SUM(H150)</f>
        <v>7148.72</v>
      </c>
      <c r="I149" s="327">
        <f t="shared" si="25"/>
        <v>121.57625046130718</v>
      </c>
      <c r="J149" s="328">
        <f t="shared" si="26"/>
        <v>76.867956989247304</v>
      </c>
    </row>
    <row r="150" spans="1:10" ht="26.45" customHeight="1" x14ac:dyDescent="0.25">
      <c r="A150" s="128">
        <v>3241</v>
      </c>
      <c r="B150" s="151"/>
      <c r="C150" s="152"/>
      <c r="D150" s="121" t="s">
        <v>225</v>
      </c>
      <c r="E150" s="210">
        <v>5880.03</v>
      </c>
      <c r="F150" s="210"/>
      <c r="G150" s="210"/>
      <c r="H150" s="210">
        <v>7148.72</v>
      </c>
      <c r="I150" s="186">
        <f t="shared" si="25"/>
        <v>121.57625046130718</v>
      </c>
      <c r="J150" s="234" t="e">
        <f t="shared" si="26"/>
        <v>#DIV/0!</v>
      </c>
    </row>
    <row r="151" spans="1:10" ht="26.45" customHeight="1" x14ac:dyDescent="0.25">
      <c r="A151" s="340">
        <v>329</v>
      </c>
      <c r="B151" s="335"/>
      <c r="C151" s="336"/>
      <c r="D151" s="348" t="s">
        <v>180</v>
      </c>
      <c r="E151" s="326">
        <f>SUM(E152+E153+E154)</f>
        <v>4040</v>
      </c>
      <c r="F151" s="326">
        <v>5145</v>
      </c>
      <c r="G151" s="326"/>
      <c r="H151" s="326">
        <f>SUM(H152+H153+H154)</f>
        <v>4231.09</v>
      </c>
      <c r="I151" s="327">
        <f t="shared" si="25"/>
        <v>104.72995049504952</v>
      </c>
      <c r="J151" s="328">
        <f t="shared" si="26"/>
        <v>82.236929057337221</v>
      </c>
    </row>
    <row r="152" spans="1:10" x14ac:dyDescent="0.25">
      <c r="A152" s="128">
        <v>3295</v>
      </c>
      <c r="B152" s="151"/>
      <c r="C152" s="152"/>
      <c r="D152" s="121" t="s">
        <v>185</v>
      </c>
      <c r="E152" s="210">
        <v>3528</v>
      </c>
      <c r="F152" s="210"/>
      <c r="G152" s="210"/>
      <c r="H152" s="210"/>
      <c r="I152" s="186">
        <f t="shared" si="25"/>
        <v>0</v>
      </c>
      <c r="J152" s="234" t="e">
        <f t="shared" si="26"/>
        <v>#DIV/0!</v>
      </c>
    </row>
    <row r="153" spans="1:10" x14ac:dyDescent="0.25">
      <c r="A153" s="130">
        <v>3296</v>
      </c>
      <c r="B153" s="126"/>
      <c r="C153" s="127"/>
      <c r="D153" s="93" t="s">
        <v>186</v>
      </c>
      <c r="E153" s="212"/>
      <c r="F153" s="212"/>
      <c r="G153" s="212"/>
      <c r="H153" s="212"/>
      <c r="I153" s="68" t="e">
        <f t="shared" si="25"/>
        <v>#DIV/0!</v>
      </c>
      <c r="J153" s="234" t="e">
        <f t="shared" si="26"/>
        <v>#DIV/0!</v>
      </c>
    </row>
    <row r="154" spans="1:10" ht="25.5" x14ac:dyDescent="0.25">
      <c r="A154" s="130">
        <v>3299</v>
      </c>
      <c r="B154" s="126"/>
      <c r="C154" s="127"/>
      <c r="D154" s="93" t="s">
        <v>180</v>
      </c>
      <c r="E154" s="212">
        <v>512</v>
      </c>
      <c r="F154" s="212"/>
      <c r="G154" s="212"/>
      <c r="H154" s="212">
        <v>4231.09</v>
      </c>
      <c r="I154" s="68"/>
      <c r="J154" s="234"/>
    </row>
    <row r="155" spans="1:10" x14ac:dyDescent="0.25">
      <c r="A155" s="433">
        <v>34</v>
      </c>
      <c r="B155" s="427"/>
      <c r="C155" s="428"/>
      <c r="D155" s="434" t="s">
        <v>48</v>
      </c>
      <c r="E155" s="430">
        <f t="shared" ref="E155:H155" si="37">SUM(E156)</f>
        <v>0</v>
      </c>
      <c r="F155" s="430"/>
      <c r="G155" s="430">
        <f t="shared" si="37"/>
        <v>0</v>
      </c>
      <c r="H155" s="430">
        <f t="shared" si="37"/>
        <v>0</v>
      </c>
      <c r="I155" s="431"/>
      <c r="J155" s="432" t="e">
        <f t="shared" si="26"/>
        <v>#DIV/0!</v>
      </c>
    </row>
    <row r="156" spans="1:10" x14ac:dyDescent="0.25">
      <c r="A156" s="340">
        <v>343</v>
      </c>
      <c r="B156" s="335"/>
      <c r="C156" s="336"/>
      <c r="D156" s="348" t="s">
        <v>204</v>
      </c>
      <c r="E156" s="326">
        <f>SUM(E157+E158)</f>
        <v>0</v>
      </c>
      <c r="F156" s="326">
        <f>SUM(F157+F158)</f>
        <v>0</v>
      </c>
      <c r="G156" s="326">
        <f>SUM(G157+G158)</f>
        <v>0</v>
      </c>
      <c r="H156" s="326">
        <f>SUM(H157+H158)</f>
        <v>0</v>
      </c>
      <c r="I156" s="327"/>
      <c r="J156" s="328" t="e">
        <f t="shared" si="26"/>
        <v>#DIV/0!</v>
      </c>
    </row>
    <row r="157" spans="1:10" ht="25.5" x14ac:dyDescent="0.25">
      <c r="A157" s="130">
        <v>3431</v>
      </c>
      <c r="B157" s="126"/>
      <c r="C157" s="127"/>
      <c r="D157" s="93" t="s">
        <v>187</v>
      </c>
      <c r="E157" s="212"/>
      <c r="F157" s="212"/>
      <c r="G157" s="212"/>
      <c r="H157" s="212"/>
      <c r="I157" s="68"/>
      <c r="J157" s="234"/>
    </row>
    <row r="158" spans="1:10" x14ac:dyDescent="0.25">
      <c r="A158" s="130">
        <v>3433</v>
      </c>
      <c r="B158" s="126"/>
      <c r="C158" s="127"/>
      <c r="D158" s="93" t="s">
        <v>189</v>
      </c>
      <c r="E158" s="212"/>
      <c r="F158" s="212"/>
      <c r="G158" s="212"/>
      <c r="H158" s="212"/>
      <c r="I158" s="68"/>
      <c r="J158" s="234" t="e">
        <f t="shared" si="26"/>
        <v>#DIV/0!</v>
      </c>
    </row>
    <row r="159" spans="1:10" ht="38.25" x14ac:dyDescent="0.25">
      <c r="A159" s="130">
        <v>37</v>
      </c>
      <c r="B159" s="126"/>
      <c r="C159" s="127"/>
      <c r="D159" s="93" t="s">
        <v>46</v>
      </c>
      <c r="E159" s="212"/>
      <c r="F159" s="212"/>
      <c r="G159" s="212"/>
      <c r="H159" s="212">
        <f>SUM(H160)</f>
        <v>232.69</v>
      </c>
      <c r="I159" s="68"/>
      <c r="J159" s="234"/>
    </row>
    <row r="160" spans="1:10" ht="25.5" x14ac:dyDescent="0.25">
      <c r="A160" s="130">
        <v>3722</v>
      </c>
      <c r="B160" s="126"/>
      <c r="C160" s="127"/>
      <c r="D160" s="93" t="s">
        <v>297</v>
      </c>
      <c r="E160" s="212"/>
      <c r="F160" s="212"/>
      <c r="G160" s="212"/>
      <c r="H160" s="212">
        <v>232.69</v>
      </c>
      <c r="I160" s="68"/>
      <c r="J160" s="234"/>
    </row>
    <row r="161" spans="1:10" ht="25.5" x14ac:dyDescent="0.25">
      <c r="A161" s="618">
        <v>4</v>
      </c>
      <c r="B161" s="619"/>
      <c r="C161" s="620"/>
      <c r="D161" s="441" t="s">
        <v>8</v>
      </c>
      <c r="E161" s="442">
        <f>SUM(E162+E165)</f>
        <v>0</v>
      </c>
      <c r="F161" s="442">
        <f>SUM(F162+F165)</f>
        <v>257</v>
      </c>
      <c r="G161" s="442">
        <f>SUM(G162+G165)</f>
        <v>0</v>
      </c>
      <c r="H161" s="442">
        <f>SUM(H162+H165)</f>
        <v>271.53999999999996</v>
      </c>
      <c r="I161" s="443" t="e">
        <f t="shared" si="25"/>
        <v>#DIV/0!</v>
      </c>
      <c r="J161" s="444">
        <f t="shared" si="26"/>
        <v>105.65758754863812</v>
      </c>
    </row>
    <row r="162" spans="1:10" ht="25.5" x14ac:dyDescent="0.25">
      <c r="A162" s="225">
        <v>42</v>
      </c>
      <c r="B162" s="226"/>
      <c r="C162" s="227"/>
      <c r="D162" s="111" t="s">
        <v>22</v>
      </c>
      <c r="E162" s="214">
        <f>SUM(E163)</f>
        <v>0</v>
      </c>
      <c r="F162" s="214">
        <f>SUM(F163)</f>
        <v>257</v>
      </c>
      <c r="G162" s="214">
        <f>SUM(G163)</f>
        <v>0</v>
      </c>
      <c r="H162" s="214">
        <f>SUM(H163+H164)</f>
        <v>271.53999999999996</v>
      </c>
      <c r="I162" s="183"/>
      <c r="J162" s="254"/>
    </row>
    <row r="163" spans="1:10" x14ac:dyDescent="0.25">
      <c r="A163" s="228">
        <v>422</v>
      </c>
      <c r="B163" s="151"/>
      <c r="C163" s="152"/>
      <c r="D163" s="48" t="s">
        <v>227</v>
      </c>
      <c r="E163" s="210"/>
      <c r="F163" s="210">
        <v>257</v>
      </c>
      <c r="G163" s="210"/>
      <c r="H163" s="210">
        <v>256.45999999999998</v>
      </c>
      <c r="I163" s="186"/>
      <c r="J163" s="234"/>
    </row>
    <row r="164" spans="1:10" x14ac:dyDescent="0.25">
      <c r="A164" s="228">
        <v>4241</v>
      </c>
      <c r="B164" s="151"/>
      <c r="C164" s="152"/>
      <c r="D164" s="48" t="s">
        <v>298</v>
      </c>
      <c r="E164" s="210"/>
      <c r="F164" s="210"/>
      <c r="G164" s="210"/>
      <c r="H164" s="210">
        <v>15.08</v>
      </c>
      <c r="I164" s="186"/>
      <c r="J164" s="234"/>
    </row>
    <row r="165" spans="1:10" ht="25.5" x14ac:dyDescent="0.25">
      <c r="A165" s="621">
        <v>45</v>
      </c>
      <c r="B165" s="622"/>
      <c r="C165" s="623"/>
      <c r="D165" s="111" t="s">
        <v>22</v>
      </c>
      <c r="E165" s="214">
        <f t="shared" ref="E165:H165" si="38">SUM(E166)</f>
        <v>0</v>
      </c>
      <c r="F165" s="214">
        <f t="shared" si="38"/>
        <v>0</v>
      </c>
      <c r="G165" s="214">
        <f t="shared" si="38"/>
        <v>0</v>
      </c>
      <c r="H165" s="214">
        <f t="shared" si="38"/>
        <v>0</v>
      </c>
      <c r="I165" s="183" t="e">
        <f t="shared" si="25"/>
        <v>#DIV/0!</v>
      </c>
      <c r="J165" s="254" t="e">
        <f t="shared" si="26"/>
        <v>#DIV/0!</v>
      </c>
    </row>
    <row r="166" spans="1:10" ht="25.5" x14ac:dyDescent="0.25">
      <c r="A166" s="322">
        <v>451</v>
      </c>
      <c r="B166" s="323"/>
      <c r="C166" s="324"/>
      <c r="D166" s="353" t="s">
        <v>259</v>
      </c>
      <c r="E166" s="326">
        <f>SUM(E167)</f>
        <v>0</v>
      </c>
      <c r="F166" s="326">
        <f>SUM(F167)</f>
        <v>0</v>
      </c>
      <c r="G166" s="326">
        <f t="shared" ref="G166:H166" si="39">SUM(G167)</f>
        <v>0</v>
      </c>
      <c r="H166" s="326">
        <f t="shared" si="39"/>
        <v>0</v>
      </c>
      <c r="I166" s="327" t="e">
        <f t="shared" si="25"/>
        <v>#DIV/0!</v>
      </c>
      <c r="J166" s="328" t="e">
        <f t="shared" si="26"/>
        <v>#DIV/0!</v>
      </c>
    </row>
    <row r="167" spans="1:10" ht="25.5" x14ac:dyDescent="0.25">
      <c r="A167" s="148">
        <v>4511</v>
      </c>
      <c r="B167" s="149"/>
      <c r="C167" s="150"/>
      <c r="D167" s="21" t="s">
        <v>230</v>
      </c>
      <c r="E167" s="212"/>
      <c r="F167" s="212"/>
      <c r="G167" s="212"/>
      <c r="H167" s="212">
        <v>0</v>
      </c>
      <c r="I167" s="68" t="e">
        <f t="shared" si="25"/>
        <v>#DIV/0!</v>
      </c>
      <c r="J167" s="234" t="e">
        <f t="shared" ref="J167:J236" si="40">SUM(H167/F167*100)</f>
        <v>#DIV/0!</v>
      </c>
    </row>
    <row r="168" spans="1:10" ht="23.45" customHeight="1" x14ac:dyDescent="0.25">
      <c r="A168" s="636" t="s">
        <v>228</v>
      </c>
      <c r="B168" s="636"/>
      <c r="C168" s="636"/>
      <c r="D168" s="243" t="s">
        <v>229</v>
      </c>
      <c r="E168" s="238">
        <f>SUM(E169+E184)</f>
        <v>0</v>
      </c>
      <c r="F168" s="238">
        <f>SUM(F169+F184)</f>
        <v>946</v>
      </c>
      <c r="G168" s="238">
        <f>SUM(G169+G184)</f>
        <v>0</v>
      </c>
      <c r="H168" s="238">
        <f>SUM(H169+H184)</f>
        <v>945.68</v>
      </c>
      <c r="I168" s="119" t="e">
        <f t="shared" ref="I168:I241" si="41">SUM(H168/E168*100)</f>
        <v>#DIV/0!</v>
      </c>
      <c r="J168" s="224">
        <f t="shared" si="40"/>
        <v>99.966173361522195</v>
      </c>
    </row>
    <row r="169" spans="1:10" x14ac:dyDescent="0.25">
      <c r="A169" s="380">
        <v>3</v>
      </c>
      <c r="B169" s="378"/>
      <c r="C169" s="379"/>
      <c r="D169" s="379" t="s">
        <v>6</v>
      </c>
      <c r="E169" s="374">
        <f>SUM(E170+E182)</f>
        <v>0</v>
      </c>
      <c r="F169" s="374">
        <f>SUM(F170+F182)</f>
        <v>946</v>
      </c>
      <c r="G169" s="374">
        <f t="shared" ref="G169" si="42">SUM(G170)</f>
        <v>0</v>
      </c>
      <c r="H169" s="374">
        <f>SUM(H170+H182)</f>
        <v>945.68</v>
      </c>
      <c r="I169" s="375" t="e">
        <f t="shared" si="41"/>
        <v>#DIV/0!</v>
      </c>
      <c r="J169" s="376">
        <f t="shared" si="40"/>
        <v>99.966173361522195</v>
      </c>
    </row>
    <row r="170" spans="1:10" x14ac:dyDescent="0.25">
      <c r="A170" s="633">
        <v>32</v>
      </c>
      <c r="B170" s="634"/>
      <c r="C170" s="635"/>
      <c r="D170" s="405" t="s">
        <v>15</v>
      </c>
      <c r="E170" s="400">
        <f>SUM(E171+E175+E178+E180)</f>
        <v>0</v>
      </c>
      <c r="F170" s="400">
        <f>SUM(F171+F175+F178+F180)</f>
        <v>946</v>
      </c>
      <c r="G170" s="400">
        <f>SUM(G171+G175+G178+G180)</f>
        <v>0</v>
      </c>
      <c r="H170" s="400">
        <f>SUM(H171+H175+H178+H180)</f>
        <v>945.68</v>
      </c>
      <c r="I170" s="401" t="e">
        <f t="shared" si="41"/>
        <v>#DIV/0!</v>
      </c>
      <c r="J170" s="402">
        <f t="shared" si="40"/>
        <v>99.966173361522195</v>
      </c>
    </row>
    <row r="171" spans="1:10" x14ac:dyDescent="0.25">
      <c r="A171" s="340">
        <v>321</v>
      </c>
      <c r="B171" s="341"/>
      <c r="C171" s="325"/>
      <c r="D171" s="325" t="s">
        <v>159</v>
      </c>
      <c r="E171" s="326">
        <f>SUM(E172:E174)</f>
        <v>0</v>
      </c>
      <c r="F171" s="326"/>
      <c r="G171" s="326">
        <f t="shared" ref="G171:H171" si="43">SUM(G172:G174)</f>
        <v>0</v>
      </c>
      <c r="H171" s="326">
        <f t="shared" si="43"/>
        <v>0</v>
      </c>
      <c r="I171" s="327" t="e">
        <f t="shared" si="41"/>
        <v>#DIV/0!</v>
      </c>
      <c r="J171" s="328" t="e">
        <f t="shared" si="40"/>
        <v>#DIV/0!</v>
      </c>
    </row>
    <row r="172" spans="1:10" x14ac:dyDescent="0.25">
      <c r="A172" s="130">
        <v>3211</v>
      </c>
      <c r="B172" s="78"/>
      <c r="C172" s="123"/>
      <c r="D172" s="123" t="s">
        <v>160</v>
      </c>
      <c r="E172" s="212"/>
      <c r="F172" s="212"/>
      <c r="G172" s="212"/>
      <c r="H172" s="212">
        <v>0</v>
      </c>
      <c r="I172" s="68" t="e">
        <f t="shared" si="41"/>
        <v>#DIV/0!</v>
      </c>
      <c r="J172" s="234" t="e">
        <f t="shared" si="40"/>
        <v>#DIV/0!</v>
      </c>
    </row>
    <row r="173" spans="1:10" ht="16.899999999999999" customHeight="1" x14ac:dyDescent="0.25">
      <c r="A173" s="130">
        <v>3212</v>
      </c>
      <c r="B173" s="78"/>
      <c r="C173" s="123"/>
      <c r="D173" s="123" t="s">
        <v>211</v>
      </c>
      <c r="E173" s="212"/>
      <c r="F173" s="212"/>
      <c r="G173" s="212"/>
      <c r="H173" s="212"/>
      <c r="I173" s="68" t="e">
        <f t="shared" si="41"/>
        <v>#DIV/0!</v>
      </c>
      <c r="J173" s="234" t="e">
        <f t="shared" si="40"/>
        <v>#DIV/0!</v>
      </c>
    </row>
    <row r="174" spans="1:10" ht="24.6" customHeight="1" x14ac:dyDescent="0.25">
      <c r="A174" s="130">
        <v>3214</v>
      </c>
      <c r="B174" s="126"/>
      <c r="C174" s="127"/>
      <c r="D174" s="93" t="s">
        <v>224</v>
      </c>
      <c r="E174" s="212"/>
      <c r="F174" s="212"/>
      <c r="G174" s="212"/>
      <c r="H174" s="212"/>
      <c r="I174" s="68" t="e">
        <f t="shared" si="41"/>
        <v>#DIV/0!</v>
      </c>
      <c r="J174" s="234" t="e">
        <f t="shared" si="40"/>
        <v>#DIV/0!</v>
      </c>
    </row>
    <row r="175" spans="1:10" ht="25.9" customHeight="1" x14ac:dyDescent="0.25">
      <c r="A175" s="340">
        <v>322</v>
      </c>
      <c r="B175" s="349"/>
      <c r="C175" s="350"/>
      <c r="D175" s="351" t="s">
        <v>163</v>
      </c>
      <c r="E175" s="352">
        <f>SUM(E176+E177)</f>
        <v>0</v>
      </c>
      <c r="F175" s="352">
        <v>0</v>
      </c>
      <c r="G175" s="352">
        <f t="shared" ref="G175:H175" si="44">SUM(G176+G177)</f>
        <v>0</v>
      </c>
      <c r="H175" s="352">
        <f t="shared" si="44"/>
        <v>0</v>
      </c>
      <c r="I175" s="327" t="e">
        <f t="shared" si="41"/>
        <v>#DIV/0!</v>
      </c>
      <c r="J175" s="328" t="e">
        <f t="shared" si="40"/>
        <v>#DIV/0!</v>
      </c>
    </row>
    <row r="176" spans="1:10" ht="16.899999999999999" customHeight="1" x14ac:dyDescent="0.25">
      <c r="A176" s="130">
        <v>3225</v>
      </c>
      <c r="B176" s="126"/>
      <c r="C176" s="127"/>
      <c r="D176" s="93" t="s">
        <v>271</v>
      </c>
      <c r="E176" s="212"/>
      <c r="F176" s="212"/>
      <c r="G176" s="212"/>
      <c r="H176" s="212">
        <v>0</v>
      </c>
      <c r="I176" s="68" t="e">
        <f t="shared" si="41"/>
        <v>#DIV/0!</v>
      </c>
      <c r="J176" s="234" t="e">
        <f t="shared" si="40"/>
        <v>#DIV/0!</v>
      </c>
    </row>
    <row r="177" spans="1:10" ht="16.899999999999999" customHeight="1" x14ac:dyDescent="0.25">
      <c r="A177" s="130">
        <v>3222</v>
      </c>
      <c r="B177" s="126"/>
      <c r="C177" s="127"/>
      <c r="D177" s="93" t="s">
        <v>165</v>
      </c>
      <c r="E177" s="212"/>
      <c r="F177" s="212"/>
      <c r="G177" s="212"/>
      <c r="H177" s="212"/>
      <c r="I177" s="68" t="e">
        <f t="shared" si="41"/>
        <v>#DIV/0!</v>
      </c>
      <c r="J177" s="234" t="e">
        <f t="shared" si="40"/>
        <v>#DIV/0!</v>
      </c>
    </row>
    <row r="178" spans="1:10" ht="26.45" customHeight="1" x14ac:dyDescent="0.25">
      <c r="A178" s="340">
        <v>323</v>
      </c>
      <c r="B178" s="335"/>
      <c r="C178" s="336"/>
      <c r="D178" s="348" t="s">
        <v>170</v>
      </c>
      <c r="E178" s="326">
        <f>SUM(E179)</f>
        <v>0</v>
      </c>
      <c r="F178" s="326">
        <f>SUM(F179)</f>
        <v>0</v>
      </c>
      <c r="G178" s="326">
        <f>SUM(G179)</f>
        <v>0</v>
      </c>
      <c r="H178" s="326">
        <f>SUM(H179)</f>
        <v>0</v>
      </c>
      <c r="I178" s="327" t="e">
        <f t="shared" si="41"/>
        <v>#DIV/0!</v>
      </c>
      <c r="J178" s="328" t="e">
        <f t="shared" si="40"/>
        <v>#DIV/0!</v>
      </c>
    </row>
    <row r="179" spans="1:10" ht="16.899999999999999" customHeight="1" x14ac:dyDescent="0.25">
      <c r="A179" s="128">
        <v>3239</v>
      </c>
      <c r="B179" s="151"/>
      <c r="C179" s="152"/>
      <c r="D179" s="121" t="s">
        <v>179</v>
      </c>
      <c r="E179" s="210"/>
      <c r="F179" s="210"/>
      <c r="G179" s="210"/>
      <c r="H179" s="210"/>
      <c r="I179" s="186"/>
      <c r="J179" s="234" t="e">
        <f t="shared" si="40"/>
        <v>#DIV/0!</v>
      </c>
    </row>
    <row r="180" spans="1:10" ht="25.5" x14ac:dyDescent="0.25">
      <c r="A180" s="340">
        <v>329</v>
      </c>
      <c r="B180" s="335"/>
      <c r="C180" s="336"/>
      <c r="D180" s="348" t="s">
        <v>180</v>
      </c>
      <c r="E180" s="326">
        <f>SUM(E181)</f>
        <v>0</v>
      </c>
      <c r="F180" s="326">
        <v>946</v>
      </c>
      <c r="G180" s="326">
        <f>SUM(G181)</f>
        <v>0</v>
      </c>
      <c r="H180" s="326">
        <f>SUM(H181)</f>
        <v>945.68</v>
      </c>
      <c r="I180" s="327"/>
      <c r="J180" s="328"/>
    </row>
    <row r="181" spans="1:10" ht="25.5" x14ac:dyDescent="0.25">
      <c r="A181" s="128">
        <v>3299</v>
      </c>
      <c r="B181" s="151"/>
      <c r="C181" s="152"/>
      <c r="D181" s="121" t="s">
        <v>180</v>
      </c>
      <c r="E181" s="210"/>
      <c r="F181" s="210">
        <v>0</v>
      </c>
      <c r="G181" s="210"/>
      <c r="H181" s="210">
        <v>945.68</v>
      </c>
      <c r="I181" s="186"/>
      <c r="J181" s="234"/>
    </row>
    <row r="182" spans="1:10" ht="38.25" x14ac:dyDescent="0.25">
      <c r="A182" s="128">
        <v>37</v>
      </c>
      <c r="B182" s="151"/>
      <c r="C182" s="152"/>
      <c r="D182" s="121" t="s">
        <v>46</v>
      </c>
      <c r="E182" s="210">
        <f>SUM(E183)</f>
        <v>0</v>
      </c>
      <c r="F182" s="210">
        <f>SUM(F183)</f>
        <v>0</v>
      </c>
      <c r="G182" s="210">
        <f>SUM(G183)</f>
        <v>0</v>
      </c>
      <c r="H182" s="210">
        <f>SUM(H183)</f>
        <v>0</v>
      </c>
      <c r="I182" s="186"/>
      <c r="J182" s="234" t="e">
        <f t="shared" si="40"/>
        <v>#DIV/0!</v>
      </c>
    </row>
    <row r="183" spans="1:10" ht="38.25" x14ac:dyDescent="0.25">
      <c r="A183" s="340">
        <v>372</v>
      </c>
      <c r="B183" s="335"/>
      <c r="C183" s="336"/>
      <c r="D183" s="348" t="s">
        <v>46</v>
      </c>
      <c r="E183" s="326"/>
      <c r="F183" s="326"/>
      <c r="G183" s="326"/>
      <c r="H183" s="326"/>
      <c r="I183" s="327" t="e">
        <f t="shared" si="41"/>
        <v>#DIV/0!</v>
      </c>
      <c r="J183" s="328" t="e">
        <f t="shared" si="40"/>
        <v>#DIV/0!</v>
      </c>
    </row>
    <row r="184" spans="1:10" ht="25.5" x14ac:dyDescent="0.25">
      <c r="A184" s="618">
        <v>4</v>
      </c>
      <c r="B184" s="619"/>
      <c r="C184" s="620"/>
      <c r="D184" s="441" t="s">
        <v>8</v>
      </c>
      <c r="E184" s="442">
        <v>0</v>
      </c>
      <c r="F184" s="442">
        <f>SUM(F185)</f>
        <v>0</v>
      </c>
      <c r="G184" s="442">
        <f>SUM(G185)</f>
        <v>0</v>
      </c>
      <c r="H184" s="442">
        <f>SUM(H185)</f>
        <v>0</v>
      </c>
      <c r="I184" s="443" t="e">
        <f t="shared" si="41"/>
        <v>#DIV/0!</v>
      </c>
      <c r="J184" s="444" t="e">
        <f t="shared" si="40"/>
        <v>#DIV/0!</v>
      </c>
    </row>
    <row r="185" spans="1:10" ht="25.5" x14ac:dyDescent="0.25">
      <c r="A185" s="621">
        <v>42</v>
      </c>
      <c r="B185" s="622"/>
      <c r="C185" s="623"/>
      <c r="D185" s="111" t="s">
        <v>22</v>
      </c>
      <c r="E185" s="214">
        <f>SUM(E186+E188)</f>
        <v>0</v>
      </c>
      <c r="F185" s="214">
        <f t="shared" ref="F185:H185" si="45">SUM(F186+F188)</f>
        <v>0</v>
      </c>
      <c r="G185" s="214">
        <f t="shared" si="45"/>
        <v>0</v>
      </c>
      <c r="H185" s="214">
        <f t="shared" si="45"/>
        <v>0</v>
      </c>
      <c r="I185" s="183" t="e">
        <f t="shared" si="41"/>
        <v>#DIV/0!</v>
      </c>
      <c r="J185" s="234" t="e">
        <f t="shared" si="40"/>
        <v>#DIV/0!</v>
      </c>
    </row>
    <row r="186" spans="1:10" ht="27.75" customHeight="1" x14ac:dyDescent="0.25">
      <c r="A186" s="322">
        <v>422</v>
      </c>
      <c r="B186" s="323"/>
      <c r="C186" s="324"/>
      <c r="D186" s="353" t="s">
        <v>227</v>
      </c>
      <c r="E186" s="326">
        <f>SUM(E187)</f>
        <v>0</v>
      </c>
      <c r="F186" s="326">
        <f t="shared" ref="F186:H186" si="46">SUM(F187)</f>
        <v>0</v>
      </c>
      <c r="G186" s="326">
        <f t="shared" si="46"/>
        <v>0</v>
      </c>
      <c r="H186" s="326">
        <f t="shared" si="46"/>
        <v>0</v>
      </c>
      <c r="I186" s="327" t="e">
        <f t="shared" si="41"/>
        <v>#DIV/0!</v>
      </c>
      <c r="J186" s="328" t="e">
        <f t="shared" si="40"/>
        <v>#DIV/0!</v>
      </c>
    </row>
    <row r="187" spans="1:10" x14ac:dyDescent="0.25">
      <c r="A187" s="148">
        <v>4221</v>
      </c>
      <c r="B187" s="149"/>
      <c r="C187" s="150"/>
      <c r="D187" s="21" t="s">
        <v>218</v>
      </c>
      <c r="E187" s="212"/>
      <c r="F187" s="212"/>
      <c r="G187" s="212"/>
      <c r="H187" s="212"/>
      <c r="I187" s="68" t="e">
        <f t="shared" si="41"/>
        <v>#DIV/0!</v>
      </c>
      <c r="J187" s="234" t="e">
        <f t="shared" si="40"/>
        <v>#DIV/0!</v>
      </c>
    </row>
    <row r="188" spans="1:10" ht="25.5" x14ac:dyDescent="0.25">
      <c r="A188" s="322">
        <v>424</v>
      </c>
      <c r="B188" s="323"/>
      <c r="C188" s="324"/>
      <c r="D188" s="353" t="s">
        <v>198</v>
      </c>
      <c r="E188" s="326">
        <f>SUM(E189)</f>
        <v>0</v>
      </c>
      <c r="F188" s="326">
        <f t="shared" ref="F188:H188" si="47">SUM(F189)</f>
        <v>0</v>
      </c>
      <c r="G188" s="326">
        <f t="shared" si="47"/>
        <v>0</v>
      </c>
      <c r="H188" s="326">
        <f t="shared" si="47"/>
        <v>0</v>
      </c>
      <c r="I188" s="327" t="e">
        <f t="shared" si="41"/>
        <v>#DIV/0!</v>
      </c>
      <c r="J188" s="328" t="e">
        <f t="shared" si="40"/>
        <v>#DIV/0!</v>
      </c>
    </row>
    <row r="189" spans="1:10" x14ac:dyDescent="0.25">
      <c r="A189" s="148">
        <v>4241</v>
      </c>
      <c r="B189" s="149"/>
      <c r="C189" s="150"/>
      <c r="D189" s="21" t="s">
        <v>199</v>
      </c>
      <c r="E189" s="212"/>
      <c r="F189" s="212"/>
      <c r="G189" s="212"/>
      <c r="H189" s="212"/>
      <c r="I189" s="68" t="e">
        <f t="shared" si="41"/>
        <v>#DIV/0!</v>
      </c>
      <c r="J189" s="234" t="e">
        <f t="shared" si="40"/>
        <v>#DIV/0!</v>
      </c>
    </row>
    <row r="190" spans="1:10" ht="25.5" x14ac:dyDescent="0.25">
      <c r="A190" s="603" t="s">
        <v>76</v>
      </c>
      <c r="B190" s="604"/>
      <c r="C190" s="605"/>
      <c r="D190" s="109" t="s">
        <v>77</v>
      </c>
      <c r="E190" s="202">
        <f t="shared" ref="E190:H192" si="48">SUM(E191)</f>
        <v>26640.5</v>
      </c>
      <c r="F190" s="202">
        <f t="shared" si="48"/>
        <v>3950</v>
      </c>
      <c r="G190" s="202">
        <f t="shared" si="48"/>
        <v>0</v>
      </c>
      <c r="H190" s="202">
        <f t="shared" si="48"/>
        <v>3937.5</v>
      </c>
      <c r="I190" s="185">
        <f t="shared" si="41"/>
        <v>14.780128000600589</v>
      </c>
      <c r="J190" s="236">
        <f t="shared" si="40"/>
        <v>99.683544303797461</v>
      </c>
    </row>
    <row r="191" spans="1:10" x14ac:dyDescent="0.25">
      <c r="A191" s="627" t="s">
        <v>72</v>
      </c>
      <c r="B191" s="628"/>
      <c r="C191" s="629"/>
      <c r="D191" s="243" t="s">
        <v>74</v>
      </c>
      <c r="E191" s="238">
        <f t="shared" si="48"/>
        <v>26640.5</v>
      </c>
      <c r="F191" s="238">
        <f t="shared" si="48"/>
        <v>3950</v>
      </c>
      <c r="G191" s="238">
        <f t="shared" si="48"/>
        <v>0</v>
      </c>
      <c r="H191" s="238">
        <f t="shared" si="48"/>
        <v>3937.5</v>
      </c>
      <c r="I191" s="119">
        <f t="shared" si="41"/>
        <v>14.780128000600589</v>
      </c>
      <c r="J191" s="224">
        <f t="shared" si="40"/>
        <v>99.683544303797461</v>
      </c>
    </row>
    <row r="192" spans="1:10" x14ac:dyDescent="0.25">
      <c r="A192" s="615">
        <v>3</v>
      </c>
      <c r="B192" s="616"/>
      <c r="C192" s="617"/>
      <c r="D192" s="373" t="s">
        <v>6</v>
      </c>
      <c r="E192" s="374">
        <f>SUM(E193)</f>
        <v>26640.5</v>
      </c>
      <c r="F192" s="374">
        <f t="shared" si="48"/>
        <v>3950</v>
      </c>
      <c r="G192" s="374">
        <f t="shared" si="48"/>
        <v>0</v>
      </c>
      <c r="H192" s="374">
        <f t="shared" si="48"/>
        <v>3937.5</v>
      </c>
      <c r="I192" s="375">
        <f t="shared" si="41"/>
        <v>14.780128000600589</v>
      </c>
      <c r="J192" s="376">
        <f t="shared" si="40"/>
        <v>99.683544303797461</v>
      </c>
    </row>
    <row r="193" spans="1:12" x14ac:dyDescent="0.25">
      <c r="A193" s="410">
        <v>32</v>
      </c>
      <c r="B193" s="411"/>
      <c r="C193" s="412"/>
      <c r="D193" s="415" t="s">
        <v>15</v>
      </c>
      <c r="E193" s="400">
        <f>SUM(E194)</f>
        <v>26640.5</v>
      </c>
      <c r="F193" s="400">
        <f>SUM(F194)</f>
        <v>3950</v>
      </c>
      <c r="G193" s="400">
        <f>SUM(G194)</f>
        <v>0</v>
      </c>
      <c r="H193" s="400">
        <f>SUM(H194)</f>
        <v>3937.5</v>
      </c>
      <c r="I193" s="401">
        <f t="shared" si="41"/>
        <v>14.780128000600589</v>
      </c>
      <c r="J193" s="402">
        <f t="shared" si="40"/>
        <v>99.683544303797461</v>
      </c>
    </row>
    <row r="194" spans="1:12" x14ac:dyDescent="0.25">
      <c r="A194" s="334">
        <v>323</v>
      </c>
      <c r="B194" s="335"/>
      <c r="C194" s="336"/>
      <c r="D194" s="348" t="s">
        <v>170</v>
      </c>
      <c r="E194" s="326">
        <f>SUM(E195+E196)</f>
        <v>26640.5</v>
      </c>
      <c r="F194" s="326">
        <v>3950</v>
      </c>
      <c r="G194" s="326">
        <f>SUM(G195+G196)</f>
        <v>0</v>
      </c>
      <c r="H194" s="326">
        <f>SUM(H195+H196)</f>
        <v>3937.5</v>
      </c>
      <c r="I194" s="327">
        <f t="shared" si="41"/>
        <v>14.780128000600589</v>
      </c>
      <c r="J194" s="328">
        <f t="shared" si="40"/>
        <v>99.683544303797461</v>
      </c>
    </row>
    <row r="195" spans="1:12" x14ac:dyDescent="0.25">
      <c r="A195" s="228">
        <v>3232</v>
      </c>
      <c r="B195" s="151"/>
      <c r="C195" s="152"/>
      <c r="D195" s="121" t="s">
        <v>260</v>
      </c>
      <c r="E195" s="210">
        <v>26640.5</v>
      </c>
      <c r="F195" s="210">
        <v>0</v>
      </c>
      <c r="G195" s="210"/>
      <c r="H195" s="210"/>
      <c r="I195" s="186"/>
      <c r="J195" s="234" t="e">
        <f t="shared" si="40"/>
        <v>#DIV/0!</v>
      </c>
    </row>
    <row r="196" spans="1:12" ht="25.5" x14ac:dyDescent="0.25">
      <c r="A196" s="630">
        <v>3232</v>
      </c>
      <c r="B196" s="631"/>
      <c r="C196" s="632"/>
      <c r="D196" s="93" t="s">
        <v>172</v>
      </c>
      <c r="E196" s="212">
        <v>0</v>
      </c>
      <c r="F196" s="212"/>
      <c r="G196" s="212"/>
      <c r="H196" s="212">
        <v>3937.5</v>
      </c>
      <c r="I196" s="68" t="e">
        <f t="shared" si="41"/>
        <v>#DIV/0!</v>
      </c>
      <c r="J196" s="234" t="e">
        <f t="shared" si="40"/>
        <v>#DIV/0!</v>
      </c>
    </row>
    <row r="197" spans="1:12" ht="25.5" x14ac:dyDescent="0.25">
      <c r="A197" s="586" t="s">
        <v>78</v>
      </c>
      <c r="B197" s="587"/>
      <c r="C197" s="588"/>
      <c r="D197" s="109" t="s">
        <v>79</v>
      </c>
      <c r="E197" s="202">
        <f t="shared" ref="E197:H198" si="49">SUM(E198)</f>
        <v>33125</v>
      </c>
      <c r="F197" s="202">
        <f t="shared" si="49"/>
        <v>7600</v>
      </c>
      <c r="G197" s="202">
        <f t="shared" si="49"/>
        <v>0</v>
      </c>
      <c r="H197" s="202">
        <f t="shared" si="49"/>
        <v>7600</v>
      </c>
      <c r="I197" s="185">
        <f t="shared" si="41"/>
        <v>22.943396226415093</v>
      </c>
      <c r="J197" s="236">
        <f t="shared" si="40"/>
        <v>100</v>
      </c>
    </row>
    <row r="198" spans="1:12" ht="14.45" customHeight="1" x14ac:dyDescent="0.25">
      <c r="A198" s="563" t="s">
        <v>72</v>
      </c>
      <c r="B198" s="564"/>
      <c r="C198" s="565"/>
      <c r="D198" s="244" t="s">
        <v>74</v>
      </c>
      <c r="E198" s="238">
        <f t="shared" si="49"/>
        <v>33125</v>
      </c>
      <c r="F198" s="238">
        <f t="shared" si="49"/>
        <v>7600</v>
      </c>
      <c r="G198" s="238">
        <f t="shared" si="49"/>
        <v>0</v>
      </c>
      <c r="H198" s="238">
        <f t="shared" si="49"/>
        <v>7600</v>
      </c>
      <c r="I198" s="119">
        <f t="shared" si="41"/>
        <v>22.943396226415093</v>
      </c>
      <c r="J198" s="224">
        <f t="shared" si="40"/>
        <v>100</v>
      </c>
    </row>
    <row r="199" spans="1:12" ht="14.45" customHeight="1" x14ac:dyDescent="0.25">
      <c r="A199" s="618">
        <v>4</v>
      </c>
      <c r="B199" s="619"/>
      <c r="C199" s="620"/>
      <c r="D199" s="441" t="s">
        <v>8</v>
      </c>
      <c r="E199" s="442">
        <f>SUM(E200+E203)</f>
        <v>33125</v>
      </c>
      <c r="F199" s="442">
        <f>SUM(F200+F203)</f>
        <v>7600</v>
      </c>
      <c r="G199" s="442">
        <f>SUM(G200+G203)</f>
        <v>0</v>
      </c>
      <c r="H199" s="442">
        <f>SUM(H200+H203)</f>
        <v>7600</v>
      </c>
      <c r="I199" s="443">
        <f t="shared" si="41"/>
        <v>22.943396226415093</v>
      </c>
      <c r="J199" s="444">
        <f t="shared" si="40"/>
        <v>100</v>
      </c>
    </row>
    <row r="200" spans="1:12" ht="25.5" x14ac:dyDescent="0.25">
      <c r="A200" s="225">
        <v>42</v>
      </c>
      <c r="B200" s="226"/>
      <c r="C200" s="227"/>
      <c r="D200" s="111" t="s">
        <v>245</v>
      </c>
      <c r="E200" s="214">
        <f t="shared" ref="E200:H201" si="50">SUM(E201)</f>
        <v>0</v>
      </c>
      <c r="F200" s="214">
        <f t="shared" si="50"/>
        <v>0</v>
      </c>
      <c r="G200" s="214">
        <f t="shared" si="50"/>
        <v>0</v>
      </c>
      <c r="H200" s="214">
        <f t="shared" si="50"/>
        <v>0</v>
      </c>
      <c r="I200" s="183"/>
      <c r="J200" s="254" t="e">
        <f t="shared" si="40"/>
        <v>#DIV/0!</v>
      </c>
    </row>
    <row r="201" spans="1:12" x14ac:dyDescent="0.25">
      <c r="A201" s="334">
        <v>422</v>
      </c>
      <c r="B201" s="335"/>
      <c r="C201" s="336"/>
      <c r="D201" s="353" t="s">
        <v>244</v>
      </c>
      <c r="E201" s="326">
        <f t="shared" si="50"/>
        <v>0</v>
      </c>
      <c r="F201" s="326">
        <f t="shared" si="50"/>
        <v>0</v>
      </c>
      <c r="G201" s="326">
        <f t="shared" si="50"/>
        <v>0</v>
      </c>
      <c r="H201" s="326">
        <f t="shared" si="50"/>
        <v>0</v>
      </c>
      <c r="I201" s="327"/>
      <c r="J201" s="328" t="e">
        <f t="shared" si="40"/>
        <v>#DIV/0!</v>
      </c>
    </row>
    <row r="202" spans="1:12" x14ac:dyDescent="0.25">
      <c r="A202" s="228">
        <v>4226</v>
      </c>
      <c r="B202" s="151"/>
      <c r="C202" s="152"/>
      <c r="D202" s="48" t="s">
        <v>243</v>
      </c>
      <c r="E202" s="210"/>
      <c r="F202" s="210"/>
      <c r="G202" s="210"/>
      <c r="H202" s="210"/>
      <c r="I202" s="186"/>
      <c r="J202" s="234" t="e">
        <f t="shared" si="40"/>
        <v>#DIV/0!</v>
      </c>
    </row>
    <row r="203" spans="1:12" ht="23.45" customHeight="1" x14ac:dyDescent="0.25">
      <c r="A203" s="621">
        <v>45</v>
      </c>
      <c r="B203" s="622"/>
      <c r="C203" s="623"/>
      <c r="D203" s="111" t="s">
        <v>47</v>
      </c>
      <c r="E203" s="214">
        <f>SUM(E204)</f>
        <v>33125</v>
      </c>
      <c r="F203" s="214">
        <f>SUM(F204)</f>
        <v>7600</v>
      </c>
      <c r="G203" s="214">
        <f t="shared" ref="G203:H204" si="51">SUM(G204)</f>
        <v>0</v>
      </c>
      <c r="H203" s="214">
        <f t="shared" si="51"/>
        <v>7600</v>
      </c>
      <c r="I203" s="183">
        <f t="shared" si="41"/>
        <v>22.943396226415093</v>
      </c>
      <c r="J203" s="254">
        <f t="shared" si="40"/>
        <v>100</v>
      </c>
      <c r="L203" s="187"/>
    </row>
    <row r="204" spans="1:12" ht="25.5" x14ac:dyDescent="0.25">
      <c r="A204" s="624">
        <v>451</v>
      </c>
      <c r="B204" s="625"/>
      <c r="C204" s="626"/>
      <c r="D204" s="353" t="s">
        <v>230</v>
      </c>
      <c r="E204" s="326">
        <f>SUM(E205)</f>
        <v>33125</v>
      </c>
      <c r="F204" s="326">
        <v>7600</v>
      </c>
      <c r="G204" s="326">
        <f t="shared" si="51"/>
        <v>0</v>
      </c>
      <c r="H204" s="326">
        <f t="shared" si="51"/>
        <v>7600</v>
      </c>
      <c r="I204" s="327">
        <f t="shared" si="41"/>
        <v>22.943396226415093</v>
      </c>
      <c r="J204" s="328">
        <f t="shared" si="40"/>
        <v>100</v>
      </c>
    </row>
    <row r="205" spans="1:12" ht="15" customHeight="1" x14ac:dyDescent="0.25">
      <c r="A205" s="125">
        <v>4511</v>
      </c>
      <c r="B205" s="126"/>
      <c r="C205" s="127"/>
      <c r="D205" s="48" t="s">
        <v>230</v>
      </c>
      <c r="E205" s="212">
        <v>33125</v>
      </c>
      <c r="F205" s="212"/>
      <c r="G205" s="212"/>
      <c r="H205" s="212">
        <v>7600</v>
      </c>
      <c r="I205" s="68">
        <f t="shared" si="41"/>
        <v>22.943396226415093</v>
      </c>
      <c r="J205" s="234" t="e">
        <f t="shared" si="40"/>
        <v>#DIV/0!</v>
      </c>
    </row>
    <row r="206" spans="1:12" ht="25.5" x14ac:dyDescent="0.25">
      <c r="A206" s="606" t="s">
        <v>80</v>
      </c>
      <c r="B206" s="607"/>
      <c r="C206" s="608"/>
      <c r="D206" s="347" t="s">
        <v>81</v>
      </c>
      <c r="E206" s="346">
        <f>SUM(E207+E213+E224+E233+E242+E252+E300+E362+E368+E374+E413)</f>
        <v>171917.72</v>
      </c>
      <c r="F206" s="346">
        <f>SUM(F207+F213+F224+F232+F242+F252+F284+F300+F362+F368+F374)</f>
        <v>187229</v>
      </c>
      <c r="G206" s="346">
        <f>SUM(G207+G213+G224+G232+G242+G252+G300+G362+G368+G374+G413)</f>
        <v>0</v>
      </c>
      <c r="H206" s="346">
        <f>SUM(H207+H213+H224+H232+H242+H252+H300+H362+H368+H374)</f>
        <v>181878.32</v>
      </c>
      <c r="I206" s="344">
        <f t="shared" si="41"/>
        <v>105.793818112525</v>
      </c>
      <c r="J206" s="345">
        <f t="shared" si="40"/>
        <v>97.14217348808144</v>
      </c>
    </row>
    <row r="207" spans="1:12" ht="25.5" x14ac:dyDescent="0.25">
      <c r="A207" s="586" t="s">
        <v>82</v>
      </c>
      <c r="B207" s="587"/>
      <c r="C207" s="588"/>
      <c r="D207" s="41" t="s">
        <v>83</v>
      </c>
      <c r="E207" s="202">
        <f t="shared" ref="E207:H210" si="52">SUM(E208)</f>
        <v>24450.19</v>
      </c>
      <c r="F207" s="202">
        <f t="shared" si="52"/>
        <v>25873</v>
      </c>
      <c r="G207" s="202">
        <f t="shared" si="52"/>
        <v>0</v>
      </c>
      <c r="H207" s="202">
        <f t="shared" si="52"/>
        <v>25872.7</v>
      </c>
      <c r="I207" s="185">
        <f t="shared" si="41"/>
        <v>105.8179915984293</v>
      </c>
      <c r="J207" s="236">
        <f t="shared" si="40"/>
        <v>99.998840490086195</v>
      </c>
    </row>
    <row r="208" spans="1:12" x14ac:dyDescent="0.25">
      <c r="A208" s="609" t="s">
        <v>64</v>
      </c>
      <c r="B208" s="610"/>
      <c r="C208" s="611"/>
      <c r="D208" s="245" t="s">
        <v>65</v>
      </c>
      <c r="E208" s="238">
        <f t="shared" si="52"/>
        <v>24450.19</v>
      </c>
      <c r="F208" s="238">
        <f t="shared" si="52"/>
        <v>25873</v>
      </c>
      <c r="G208" s="238">
        <f t="shared" si="52"/>
        <v>0</v>
      </c>
      <c r="H208" s="238">
        <f t="shared" si="52"/>
        <v>25872.7</v>
      </c>
      <c r="I208" s="119">
        <f t="shared" si="41"/>
        <v>105.8179915984293</v>
      </c>
      <c r="J208" s="224">
        <f t="shared" si="40"/>
        <v>99.998840490086195</v>
      </c>
    </row>
    <row r="209" spans="1:10" x14ac:dyDescent="0.25">
      <c r="A209" s="381">
        <v>3</v>
      </c>
      <c r="B209" s="382"/>
      <c r="C209" s="383"/>
      <c r="D209" s="384" t="s">
        <v>6</v>
      </c>
      <c r="E209" s="374">
        <f t="shared" si="52"/>
        <v>24450.19</v>
      </c>
      <c r="F209" s="374">
        <f t="shared" si="52"/>
        <v>25873</v>
      </c>
      <c r="G209" s="374">
        <f t="shared" si="52"/>
        <v>0</v>
      </c>
      <c r="H209" s="374">
        <f t="shared" si="52"/>
        <v>25872.7</v>
      </c>
      <c r="I209" s="375">
        <f t="shared" si="41"/>
        <v>105.8179915984293</v>
      </c>
      <c r="J209" s="376">
        <f t="shared" si="40"/>
        <v>99.998840490086195</v>
      </c>
    </row>
    <row r="210" spans="1:10" ht="38.25" x14ac:dyDescent="0.25">
      <c r="A210" s="612">
        <v>37</v>
      </c>
      <c r="B210" s="613"/>
      <c r="C210" s="614"/>
      <c r="D210" s="84" t="s">
        <v>46</v>
      </c>
      <c r="E210" s="214">
        <f>SUM(E211)</f>
        <v>24450.19</v>
      </c>
      <c r="F210" s="214">
        <f t="shared" si="52"/>
        <v>25873</v>
      </c>
      <c r="G210" s="214">
        <f t="shared" si="52"/>
        <v>0</v>
      </c>
      <c r="H210" s="214">
        <f t="shared" si="52"/>
        <v>25872.7</v>
      </c>
      <c r="I210" s="183">
        <f t="shared" si="41"/>
        <v>105.8179915984293</v>
      </c>
      <c r="J210" s="254">
        <f t="shared" si="40"/>
        <v>99.998840490086195</v>
      </c>
    </row>
    <row r="211" spans="1:10" ht="25.5" x14ac:dyDescent="0.25">
      <c r="A211" s="147">
        <v>372</v>
      </c>
      <c r="B211" s="323"/>
      <c r="C211" s="324"/>
      <c r="D211" s="325" t="s">
        <v>226</v>
      </c>
      <c r="E211" s="326">
        <f>SUM(E212)</f>
        <v>24450.19</v>
      </c>
      <c r="F211" s="326">
        <v>25873</v>
      </c>
      <c r="G211" s="326"/>
      <c r="H211" s="326">
        <f>SUM(H212)</f>
        <v>25872.7</v>
      </c>
      <c r="I211" s="327">
        <f t="shared" si="41"/>
        <v>105.8179915984293</v>
      </c>
      <c r="J211" s="328">
        <f t="shared" si="40"/>
        <v>99.998840490086195</v>
      </c>
    </row>
    <row r="212" spans="1:10" ht="25.5" x14ac:dyDescent="0.25">
      <c r="A212" s="148">
        <v>3722</v>
      </c>
      <c r="B212" s="149"/>
      <c r="C212" s="150"/>
      <c r="D212" s="123" t="s">
        <v>231</v>
      </c>
      <c r="E212" s="212">
        <v>24450.19</v>
      </c>
      <c r="F212" s="212"/>
      <c r="G212" s="212"/>
      <c r="H212" s="212">
        <v>25872.7</v>
      </c>
      <c r="I212" s="68">
        <f t="shared" si="41"/>
        <v>105.8179915984293</v>
      </c>
      <c r="J212" s="234" t="e">
        <f t="shared" si="40"/>
        <v>#DIV/0!</v>
      </c>
    </row>
    <row r="213" spans="1:10" x14ac:dyDescent="0.25">
      <c r="A213" s="586" t="s">
        <v>84</v>
      </c>
      <c r="B213" s="587"/>
      <c r="C213" s="588"/>
      <c r="D213" s="45" t="s">
        <v>85</v>
      </c>
      <c r="E213" s="213">
        <f t="shared" ref="E213:H215" si="53">SUM(E214)</f>
        <v>4594.7699999999995</v>
      </c>
      <c r="F213" s="213">
        <f t="shared" si="53"/>
        <v>5001</v>
      </c>
      <c r="G213" s="213">
        <f t="shared" si="53"/>
        <v>0</v>
      </c>
      <c r="H213" s="213">
        <f t="shared" si="53"/>
        <v>5000.38</v>
      </c>
      <c r="I213" s="185">
        <f t="shared" si="41"/>
        <v>108.82764534459832</v>
      </c>
      <c r="J213" s="236">
        <f t="shared" si="40"/>
        <v>99.987602479504105</v>
      </c>
    </row>
    <row r="214" spans="1:10" ht="14.45" customHeight="1" x14ac:dyDescent="0.25">
      <c r="A214" s="563" t="s">
        <v>64</v>
      </c>
      <c r="B214" s="564"/>
      <c r="C214" s="565"/>
      <c r="D214" s="246" t="s">
        <v>65</v>
      </c>
      <c r="E214" s="238">
        <f t="shared" si="53"/>
        <v>4594.7699999999995</v>
      </c>
      <c r="F214" s="238">
        <f>SUM(F215)</f>
        <v>5001</v>
      </c>
      <c r="G214" s="238">
        <f t="shared" si="53"/>
        <v>0</v>
      </c>
      <c r="H214" s="238">
        <f t="shared" si="53"/>
        <v>5000.38</v>
      </c>
      <c r="I214" s="119">
        <f t="shared" si="41"/>
        <v>108.82764534459832</v>
      </c>
      <c r="J214" s="224">
        <f t="shared" si="40"/>
        <v>99.987602479504105</v>
      </c>
    </row>
    <row r="215" spans="1:10" x14ac:dyDescent="0.25">
      <c r="A215" s="615">
        <v>3</v>
      </c>
      <c r="B215" s="616"/>
      <c r="C215" s="617"/>
      <c r="D215" s="385" t="s">
        <v>6</v>
      </c>
      <c r="E215" s="374">
        <f t="shared" si="53"/>
        <v>4594.7699999999995</v>
      </c>
      <c r="F215" s="374">
        <f>SUM(F216)</f>
        <v>5001</v>
      </c>
      <c r="G215" s="374">
        <f t="shared" si="53"/>
        <v>0</v>
      </c>
      <c r="H215" s="374">
        <f t="shared" si="53"/>
        <v>5000.38</v>
      </c>
      <c r="I215" s="375">
        <f t="shared" si="41"/>
        <v>108.82764534459832</v>
      </c>
      <c r="J215" s="376">
        <f t="shared" si="40"/>
        <v>99.987602479504105</v>
      </c>
    </row>
    <row r="216" spans="1:10" x14ac:dyDescent="0.25">
      <c r="A216" s="597">
        <v>32</v>
      </c>
      <c r="B216" s="598"/>
      <c r="C216" s="599"/>
      <c r="D216" s="414" t="s">
        <v>15</v>
      </c>
      <c r="E216" s="400">
        <f>SUM(E217+E219+E222)</f>
        <v>4594.7699999999995</v>
      </c>
      <c r="F216" s="400">
        <f>SUM(F217+F219+F222)</f>
        <v>5001</v>
      </c>
      <c r="G216" s="400">
        <f t="shared" ref="G216" si="54">SUM(G217+G222)</f>
        <v>0</v>
      </c>
      <c r="H216" s="400">
        <f>SUM(H217+H219+H222)</f>
        <v>5000.38</v>
      </c>
      <c r="I216" s="401">
        <f t="shared" si="41"/>
        <v>108.82764534459832</v>
      </c>
      <c r="J216" s="402">
        <f t="shared" si="40"/>
        <v>99.987602479504105</v>
      </c>
    </row>
    <row r="217" spans="1:10" x14ac:dyDescent="0.25">
      <c r="A217" s="354">
        <v>322</v>
      </c>
      <c r="B217" s="355"/>
      <c r="C217" s="356"/>
      <c r="D217" s="353" t="s">
        <v>163</v>
      </c>
      <c r="E217" s="333">
        <f>SUM(E218)</f>
        <v>756.56</v>
      </c>
      <c r="F217" s="333">
        <v>906</v>
      </c>
      <c r="G217" s="333">
        <f>SUM(G218)</f>
        <v>0</v>
      </c>
      <c r="H217" s="333">
        <f>SUM(H218)</f>
        <v>905.98</v>
      </c>
      <c r="I217" s="327">
        <f t="shared" si="41"/>
        <v>119.74992069366608</v>
      </c>
      <c r="J217" s="328">
        <f t="shared" si="40"/>
        <v>99.997792494481246</v>
      </c>
    </row>
    <row r="218" spans="1:10" ht="25.5" x14ac:dyDescent="0.25">
      <c r="A218" s="153">
        <v>3221</v>
      </c>
      <c r="B218" s="154"/>
      <c r="C218" s="155"/>
      <c r="D218" s="48" t="s">
        <v>216</v>
      </c>
      <c r="E218" s="215">
        <v>756.56</v>
      </c>
      <c r="F218" s="215"/>
      <c r="G218" s="215"/>
      <c r="H218" s="215">
        <v>905.98</v>
      </c>
      <c r="I218" s="186"/>
      <c r="J218" s="234"/>
    </row>
    <row r="219" spans="1:10" x14ac:dyDescent="0.25">
      <c r="A219" s="354">
        <v>323</v>
      </c>
      <c r="B219" s="355"/>
      <c r="C219" s="356"/>
      <c r="D219" s="353" t="s">
        <v>170</v>
      </c>
      <c r="E219" s="333">
        <f>SUM(E220+E221)</f>
        <v>3729.98</v>
      </c>
      <c r="F219" s="333">
        <v>4095</v>
      </c>
      <c r="G219" s="333">
        <f>SUM(G220+G221)</f>
        <v>0</v>
      </c>
      <c r="H219" s="333">
        <f>SUM(H220+H221)</f>
        <v>4094.4</v>
      </c>
      <c r="I219" s="327"/>
      <c r="J219" s="328"/>
    </row>
    <row r="220" spans="1:10" x14ac:dyDescent="0.25">
      <c r="A220" s="125">
        <v>3231</v>
      </c>
      <c r="B220" s="126"/>
      <c r="C220" s="127"/>
      <c r="D220" s="21" t="s">
        <v>219</v>
      </c>
      <c r="E220" s="212">
        <v>2129</v>
      </c>
      <c r="F220" s="212"/>
      <c r="G220" s="212"/>
      <c r="H220" s="212">
        <v>2039</v>
      </c>
      <c r="I220" s="68">
        <f t="shared" si="41"/>
        <v>95.772663222170024</v>
      </c>
      <c r="J220" s="234" t="e">
        <f t="shared" si="40"/>
        <v>#DIV/0!</v>
      </c>
    </row>
    <row r="221" spans="1:10" x14ac:dyDescent="0.25">
      <c r="A221" s="125">
        <v>3239</v>
      </c>
      <c r="B221" s="126"/>
      <c r="C221" s="127"/>
      <c r="D221" s="21" t="s">
        <v>179</v>
      </c>
      <c r="E221" s="212">
        <v>1600.98</v>
      </c>
      <c r="F221" s="212"/>
      <c r="G221" s="212"/>
      <c r="H221" s="212">
        <v>2055.4</v>
      </c>
      <c r="I221" s="68">
        <f t="shared" si="41"/>
        <v>128.38386488275933</v>
      </c>
      <c r="J221" s="234" t="e">
        <f t="shared" si="40"/>
        <v>#DIV/0!</v>
      </c>
    </row>
    <row r="222" spans="1:10" ht="25.5" x14ac:dyDescent="0.25">
      <c r="A222" s="334">
        <v>329</v>
      </c>
      <c r="B222" s="335"/>
      <c r="C222" s="336"/>
      <c r="D222" s="353" t="s">
        <v>180</v>
      </c>
      <c r="E222" s="326">
        <f>SUM(E223)</f>
        <v>108.23</v>
      </c>
      <c r="F222" s="326"/>
      <c r="G222" s="326">
        <f t="shared" ref="G222:H222" si="55">SUM(G223)</f>
        <v>0</v>
      </c>
      <c r="H222" s="326">
        <f t="shared" si="55"/>
        <v>0</v>
      </c>
      <c r="I222" s="327">
        <f t="shared" si="41"/>
        <v>0</v>
      </c>
      <c r="J222" s="328" t="e">
        <f t="shared" si="40"/>
        <v>#DIV/0!</v>
      </c>
    </row>
    <row r="223" spans="1:10" ht="25.5" x14ac:dyDescent="0.25">
      <c r="A223" s="125">
        <v>3299</v>
      </c>
      <c r="B223" s="126"/>
      <c r="C223" s="127"/>
      <c r="D223" s="21" t="s">
        <v>180</v>
      </c>
      <c r="E223" s="212">
        <v>108.23</v>
      </c>
      <c r="F223" s="212"/>
      <c r="G223" s="212"/>
      <c r="H223" s="212"/>
      <c r="I223" s="68">
        <f t="shared" si="41"/>
        <v>0</v>
      </c>
      <c r="J223" s="234" t="e">
        <f t="shared" si="40"/>
        <v>#DIV/0!</v>
      </c>
    </row>
    <row r="224" spans="1:10" x14ac:dyDescent="0.25">
      <c r="A224" s="586" t="s">
        <v>86</v>
      </c>
      <c r="B224" s="587"/>
      <c r="C224" s="588"/>
      <c r="D224" s="46" t="s">
        <v>87</v>
      </c>
      <c r="E224" s="213">
        <f t="shared" ref="E224:H226" si="56">SUM(E225)</f>
        <v>0</v>
      </c>
      <c r="F224" s="202">
        <f t="shared" si="56"/>
        <v>4000</v>
      </c>
      <c r="G224" s="213">
        <f t="shared" si="56"/>
        <v>0</v>
      </c>
      <c r="H224" s="202">
        <f t="shared" si="56"/>
        <v>3980</v>
      </c>
      <c r="I224" s="185" t="e">
        <f t="shared" si="41"/>
        <v>#DIV/0!</v>
      </c>
      <c r="J224" s="236">
        <f t="shared" si="40"/>
        <v>99.5</v>
      </c>
    </row>
    <row r="225" spans="1:10" x14ac:dyDescent="0.25">
      <c r="A225" s="600" t="s">
        <v>88</v>
      </c>
      <c r="B225" s="601"/>
      <c r="C225" s="602"/>
      <c r="D225" s="245" t="s">
        <v>65</v>
      </c>
      <c r="E225" s="238">
        <f>SUM(E226+E230)</f>
        <v>0</v>
      </c>
      <c r="F225" s="238">
        <f>SUM(F226+F230)</f>
        <v>4000</v>
      </c>
      <c r="G225" s="238">
        <f>SUM(G226+G230)</f>
        <v>0</v>
      </c>
      <c r="H225" s="238">
        <f>SUM(H226+H230)</f>
        <v>3980</v>
      </c>
      <c r="I225" s="119" t="e">
        <f t="shared" si="41"/>
        <v>#DIV/0!</v>
      </c>
      <c r="J225" s="224">
        <f t="shared" si="40"/>
        <v>99.5</v>
      </c>
    </row>
    <row r="226" spans="1:10" x14ac:dyDescent="0.25">
      <c r="A226" s="386">
        <v>3</v>
      </c>
      <c r="B226" s="387"/>
      <c r="C226" s="388"/>
      <c r="D226" s="389" t="s">
        <v>6</v>
      </c>
      <c r="E226" s="374">
        <f t="shared" si="56"/>
        <v>0</v>
      </c>
      <c r="F226" s="374">
        <f t="shared" si="56"/>
        <v>0</v>
      </c>
      <c r="G226" s="374">
        <f t="shared" si="56"/>
        <v>0</v>
      </c>
      <c r="H226" s="374">
        <f t="shared" si="56"/>
        <v>0</v>
      </c>
      <c r="I226" s="375" t="e">
        <f t="shared" si="41"/>
        <v>#DIV/0!</v>
      </c>
      <c r="J226" s="376" t="e">
        <f t="shared" si="40"/>
        <v>#DIV/0!</v>
      </c>
    </row>
    <row r="227" spans="1:10" x14ac:dyDescent="0.25">
      <c r="A227" s="410">
        <v>32</v>
      </c>
      <c r="B227" s="411"/>
      <c r="C227" s="412"/>
      <c r="D227" s="413" t="s">
        <v>15</v>
      </c>
      <c r="E227" s="400">
        <f>SUM(E228+E231)</f>
        <v>0</v>
      </c>
      <c r="F227" s="400">
        <f>SUM(F228)</f>
        <v>0</v>
      </c>
      <c r="G227" s="400">
        <f>SUM(G228)</f>
        <v>0</v>
      </c>
      <c r="H227" s="400">
        <f>SUM(H228+H229)</f>
        <v>0</v>
      </c>
      <c r="I227" s="401" t="e">
        <f t="shared" si="41"/>
        <v>#DIV/0!</v>
      </c>
      <c r="J227" s="402" t="e">
        <f t="shared" si="40"/>
        <v>#DIV/0!</v>
      </c>
    </row>
    <row r="228" spans="1:10" x14ac:dyDescent="0.25">
      <c r="A228" s="322">
        <v>323</v>
      </c>
      <c r="B228" s="323"/>
      <c r="C228" s="324"/>
      <c r="D228" s="357" t="s">
        <v>170</v>
      </c>
      <c r="E228" s="326">
        <f>SUM(E229)</f>
        <v>0</v>
      </c>
      <c r="F228" s="326"/>
      <c r="G228" s="326">
        <f>SUM(G229)</f>
        <v>0</v>
      </c>
      <c r="H228" s="326">
        <f>SUM(H229)</f>
        <v>0</v>
      </c>
      <c r="I228" s="327" t="e">
        <f t="shared" si="41"/>
        <v>#DIV/0!</v>
      </c>
      <c r="J228" s="328" t="e">
        <f t="shared" si="40"/>
        <v>#DIV/0!</v>
      </c>
    </row>
    <row r="229" spans="1:10" x14ac:dyDescent="0.25">
      <c r="A229" s="147">
        <v>3237</v>
      </c>
      <c r="B229" s="131"/>
      <c r="C229" s="132"/>
      <c r="D229" s="164" t="s">
        <v>222</v>
      </c>
      <c r="E229" s="210"/>
      <c r="F229" s="210"/>
      <c r="G229" s="210"/>
      <c r="H229" s="210"/>
      <c r="I229" s="186"/>
      <c r="J229" s="234"/>
    </row>
    <row r="230" spans="1:10" x14ac:dyDescent="0.25">
      <c r="A230" s="322">
        <v>422</v>
      </c>
      <c r="B230" s="323"/>
      <c r="C230" s="324"/>
      <c r="D230" s="357" t="s">
        <v>289</v>
      </c>
      <c r="E230" s="326">
        <f>SUM(E231)</f>
        <v>0</v>
      </c>
      <c r="F230" s="326">
        <f>SUM(F231)</f>
        <v>4000</v>
      </c>
      <c r="G230" s="326">
        <f>SUM(G231)</f>
        <v>0</v>
      </c>
      <c r="H230" s="326">
        <f>SUM(H231)</f>
        <v>3980</v>
      </c>
      <c r="I230" s="327"/>
      <c r="J230" s="328"/>
    </row>
    <row r="231" spans="1:10" x14ac:dyDescent="0.25">
      <c r="A231" s="148">
        <v>4227</v>
      </c>
      <c r="B231" s="149"/>
      <c r="C231" s="150"/>
      <c r="D231" s="163" t="s">
        <v>192</v>
      </c>
      <c r="E231" s="212"/>
      <c r="F231" s="212">
        <v>4000</v>
      </c>
      <c r="G231" s="212"/>
      <c r="H231" s="212">
        <v>3980</v>
      </c>
      <c r="I231" s="68" t="e">
        <f t="shared" si="41"/>
        <v>#DIV/0!</v>
      </c>
      <c r="J231" s="234">
        <f t="shared" si="40"/>
        <v>99.5</v>
      </c>
    </row>
    <row r="232" spans="1:10" ht="25.5" x14ac:dyDescent="0.25">
      <c r="A232" s="603" t="s">
        <v>89</v>
      </c>
      <c r="B232" s="604"/>
      <c r="C232" s="605"/>
      <c r="D232" s="46" t="s">
        <v>90</v>
      </c>
      <c r="E232" s="202">
        <f>SUM(E233)</f>
        <v>16619.22</v>
      </c>
      <c r="F232" s="202">
        <f>SUM(F233)</f>
        <v>18609</v>
      </c>
      <c r="G232" s="213">
        <f>SUM(G233)</f>
        <v>0</v>
      </c>
      <c r="H232" s="217">
        <f>SUM(H233)</f>
        <v>18945.310000000001</v>
      </c>
      <c r="I232" s="185">
        <f t="shared" si="41"/>
        <v>113.99638490855767</v>
      </c>
      <c r="J232" s="236">
        <f t="shared" si="40"/>
        <v>101.80724380676018</v>
      </c>
    </row>
    <row r="233" spans="1:10" ht="25.5" x14ac:dyDescent="0.25">
      <c r="A233" s="563" t="s">
        <v>75</v>
      </c>
      <c r="B233" s="564"/>
      <c r="C233" s="565"/>
      <c r="D233" s="247" t="s">
        <v>95</v>
      </c>
      <c r="E233" s="238">
        <f>SUM(E234+E238)</f>
        <v>16619.22</v>
      </c>
      <c r="F233" s="238">
        <f>SUM(F234+F238)</f>
        <v>18609</v>
      </c>
      <c r="G233" s="238">
        <f>SUM(G234+G238)</f>
        <v>0</v>
      </c>
      <c r="H233" s="238">
        <f>SUM(H234+H238)</f>
        <v>18945.310000000001</v>
      </c>
      <c r="I233" s="119">
        <f t="shared" si="41"/>
        <v>113.99638490855767</v>
      </c>
      <c r="J233" s="224">
        <f t="shared" si="40"/>
        <v>101.80724380676018</v>
      </c>
    </row>
    <row r="234" spans="1:10" x14ac:dyDescent="0.25">
      <c r="A234" s="575">
        <v>3</v>
      </c>
      <c r="B234" s="576"/>
      <c r="C234" s="577"/>
      <c r="D234" s="390" t="s">
        <v>6</v>
      </c>
      <c r="E234" s="374">
        <f>SUM(E235)</f>
        <v>14425.43</v>
      </c>
      <c r="F234" s="374">
        <f>SUM(F235)</f>
        <v>13385</v>
      </c>
      <c r="G234" s="374">
        <f>SUM(G235)</f>
        <v>0</v>
      </c>
      <c r="H234" s="374">
        <f>SUM(H235)</f>
        <v>13151.34</v>
      </c>
      <c r="I234" s="375">
        <f t="shared" si="41"/>
        <v>91.167750285433442</v>
      </c>
      <c r="J234" s="376">
        <f t="shared" si="40"/>
        <v>98.254314531191639</v>
      </c>
    </row>
    <row r="235" spans="1:10" ht="38.25" x14ac:dyDescent="0.25">
      <c r="A235" s="591">
        <v>37</v>
      </c>
      <c r="B235" s="592"/>
      <c r="C235" s="593"/>
      <c r="D235" s="165" t="s">
        <v>46</v>
      </c>
      <c r="E235" s="214">
        <f>SUM(E236)</f>
        <v>14425.43</v>
      </c>
      <c r="F235" s="214">
        <f t="shared" ref="F235:H235" si="57">SUM(F236)</f>
        <v>13385</v>
      </c>
      <c r="G235" s="214">
        <f t="shared" si="57"/>
        <v>0</v>
      </c>
      <c r="H235" s="214">
        <f t="shared" si="57"/>
        <v>13151.34</v>
      </c>
      <c r="I235" s="183">
        <f t="shared" si="41"/>
        <v>91.167750285433442</v>
      </c>
      <c r="J235" s="254">
        <f t="shared" si="40"/>
        <v>98.254314531191639</v>
      </c>
    </row>
    <row r="236" spans="1:10" ht="25.5" x14ac:dyDescent="0.25">
      <c r="A236" s="358">
        <v>372</v>
      </c>
      <c r="B236" s="359"/>
      <c r="C236" s="360"/>
      <c r="D236" s="325" t="s">
        <v>226</v>
      </c>
      <c r="E236" s="326">
        <f>SUM(E237)</f>
        <v>14425.43</v>
      </c>
      <c r="F236" s="326">
        <v>13385</v>
      </c>
      <c r="G236" s="326">
        <f t="shared" ref="G236:H236" si="58">SUM(G237)</f>
        <v>0</v>
      </c>
      <c r="H236" s="326">
        <f t="shared" si="58"/>
        <v>13151.34</v>
      </c>
      <c r="I236" s="327">
        <f t="shared" si="41"/>
        <v>91.167750285433442</v>
      </c>
      <c r="J236" s="328">
        <f t="shared" si="40"/>
        <v>98.254314531191639</v>
      </c>
    </row>
    <row r="237" spans="1:10" ht="25.5" x14ac:dyDescent="0.25">
      <c r="A237" s="159">
        <v>3722</v>
      </c>
      <c r="B237" s="160"/>
      <c r="C237" s="161"/>
      <c r="D237" s="123" t="s">
        <v>231</v>
      </c>
      <c r="E237" s="212">
        <v>14425.43</v>
      </c>
      <c r="F237" s="212"/>
      <c r="G237" s="212"/>
      <c r="H237" s="212">
        <v>13151.34</v>
      </c>
      <c r="I237" s="68">
        <f t="shared" si="41"/>
        <v>91.167750285433442</v>
      </c>
      <c r="J237" s="234" t="e">
        <f t="shared" ref="J237:J303" si="59">SUM(H237/F237*100)</f>
        <v>#DIV/0!</v>
      </c>
    </row>
    <row r="238" spans="1:10" ht="25.5" x14ac:dyDescent="0.25">
      <c r="A238" s="594">
        <v>4</v>
      </c>
      <c r="B238" s="595"/>
      <c r="C238" s="596"/>
      <c r="D238" s="445" t="s">
        <v>8</v>
      </c>
      <c r="E238" s="442">
        <f>SUM(E239)</f>
        <v>2193.79</v>
      </c>
      <c r="F238" s="442">
        <f t="shared" ref="F238:H240" si="60">SUM(F239)</f>
        <v>5224</v>
      </c>
      <c r="G238" s="442">
        <f t="shared" si="60"/>
        <v>0</v>
      </c>
      <c r="H238" s="442">
        <f t="shared" si="60"/>
        <v>5793.97</v>
      </c>
      <c r="I238" s="443">
        <f t="shared" si="41"/>
        <v>264.10777695221515</v>
      </c>
      <c r="J238" s="444">
        <f t="shared" si="59"/>
        <v>110.91060490045943</v>
      </c>
    </row>
    <row r="239" spans="1:10" ht="25.5" x14ac:dyDescent="0.25">
      <c r="A239" s="591">
        <v>42</v>
      </c>
      <c r="B239" s="592"/>
      <c r="C239" s="593"/>
      <c r="D239" s="111" t="s">
        <v>22</v>
      </c>
      <c r="E239" s="214">
        <f>SUM(E240)</f>
        <v>2193.79</v>
      </c>
      <c r="F239" s="214">
        <f t="shared" si="60"/>
        <v>5224</v>
      </c>
      <c r="G239" s="214">
        <f t="shared" si="60"/>
        <v>0</v>
      </c>
      <c r="H239" s="214">
        <f t="shared" si="60"/>
        <v>5793.97</v>
      </c>
      <c r="I239" s="183">
        <f t="shared" si="41"/>
        <v>264.10777695221515</v>
      </c>
      <c r="J239" s="254">
        <f t="shared" si="59"/>
        <v>110.91060490045943</v>
      </c>
    </row>
    <row r="240" spans="1:10" ht="25.5" x14ac:dyDescent="0.25">
      <c r="A240" s="358">
        <v>424</v>
      </c>
      <c r="B240" s="359"/>
      <c r="C240" s="360"/>
      <c r="D240" s="353" t="s">
        <v>198</v>
      </c>
      <c r="E240" s="326">
        <f>SUM(E241)</f>
        <v>2193.79</v>
      </c>
      <c r="F240" s="326">
        <v>5224</v>
      </c>
      <c r="G240" s="326">
        <f t="shared" si="60"/>
        <v>0</v>
      </c>
      <c r="H240" s="326">
        <f t="shared" si="60"/>
        <v>5793.97</v>
      </c>
      <c r="I240" s="327">
        <f t="shared" si="41"/>
        <v>264.10777695221515</v>
      </c>
      <c r="J240" s="328">
        <f t="shared" si="59"/>
        <v>110.91060490045943</v>
      </c>
    </row>
    <row r="241" spans="1:10" x14ac:dyDescent="0.25">
      <c r="A241" s="159">
        <v>4241</v>
      </c>
      <c r="B241" s="160"/>
      <c r="C241" s="161"/>
      <c r="D241" s="21" t="s">
        <v>199</v>
      </c>
      <c r="E241" s="212">
        <v>2193.79</v>
      </c>
      <c r="F241" s="212"/>
      <c r="G241" s="212"/>
      <c r="H241" s="212">
        <v>5793.97</v>
      </c>
      <c r="I241" s="68">
        <f t="shared" si="41"/>
        <v>264.10777695221515</v>
      </c>
      <c r="J241" s="234" t="e">
        <f t="shared" si="59"/>
        <v>#DIV/0!</v>
      </c>
    </row>
    <row r="242" spans="1:10" x14ac:dyDescent="0.25">
      <c r="A242" s="586" t="s">
        <v>92</v>
      </c>
      <c r="B242" s="587"/>
      <c r="C242" s="588"/>
      <c r="D242" s="46" t="s">
        <v>96</v>
      </c>
      <c r="E242" s="202">
        <f>SUM(E243)</f>
        <v>0</v>
      </c>
      <c r="F242" s="213">
        <f>SUM(F243)</f>
        <v>0</v>
      </c>
      <c r="G242" s="213">
        <f>SUM(G243)</f>
        <v>0</v>
      </c>
      <c r="H242" s="202">
        <f>SUM(H243)</f>
        <v>0</v>
      </c>
      <c r="I242" s="185" t="e">
        <f t="shared" ref="I242:I349" si="61">SUM(H242/E242*100)</f>
        <v>#DIV/0!</v>
      </c>
      <c r="J242" s="236" t="e">
        <f t="shared" si="59"/>
        <v>#DIV/0!</v>
      </c>
    </row>
    <row r="243" spans="1:10" ht="25.5" x14ac:dyDescent="0.25">
      <c r="A243" s="569" t="s">
        <v>75</v>
      </c>
      <c r="B243" s="569"/>
      <c r="C243" s="569"/>
      <c r="D243" s="247" t="s">
        <v>95</v>
      </c>
      <c r="E243" s="238">
        <f>SUM(E244+E248)</f>
        <v>0</v>
      </c>
      <c r="F243" s="238">
        <f>SUM(F244+F250)</f>
        <v>0</v>
      </c>
      <c r="G243" s="238">
        <f>SUM(G244+G248)</f>
        <v>0</v>
      </c>
      <c r="H243" s="238">
        <f>SUM(H244+H248)</f>
        <v>0</v>
      </c>
      <c r="I243" s="119" t="e">
        <f t="shared" si="61"/>
        <v>#DIV/0!</v>
      </c>
      <c r="J243" s="224" t="e">
        <f t="shared" si="59"/>
        <v>#DIV/0!</v>
      </c>
    </row>
    <row r="244" spans="1:10" x14ac:dyDescent="0.25">
      <c r="A244" s="589">
        <v>3</v>
      </c>
      <c r="B244" s="589"/>
      <c r="C244" s="589"/>
      <c r="D244" s="390" t="s">
        <v>6</v>
      </c>
      <c r="E244" s="374">
        <f>SUM(E245)</f>
        <v>0</v>
      </c>
      <c r="F244" s="374">
        <f t="shared" ref="F244:H244" si="62">SUM(F245)</f>
        <v>0</v>
      </c>
      <c r="G244" s="374">
        <f t="shared" si="62"/>
        <v>0</v>
      </c>
      <c r="H244" s="374">
        <f t="shared" si="62"/>
        <v>0</v>
      </c>
      <c r="I244" s="375" t="e">
        <f t="shared" si="61"/>
        <v>#DIV/0!</v>
      </c>
      <c r="J244" s="376" t="e">
        <f t="shared" si="59"/>
        <v>#DIV/0!</v>
      </c>
    </row>
    <row r="245" spans="1:10" x14ac:dyDescent="0.25">
      <c r="A245" s="395">
        <v>32</v>
      </c>
      <c r="B245" s="396"/>
      <c r="C245" s="397"/>
      <c r="D245" s="409" t="s">
        <v>15</v>
      </c>
      <c r="E245" s="400"/>
      <c r="F245" s="400">
        <f>SUM(F246)</f>
        <v>0</v>
      </c>
      <c r="G245" s="400">
        <f>SUM(G246)</f>
        <v>0</v>
      </c>
      <c r="H245" s="400">
        <f>SUM(H247)</f>
        <v>0</v>
      </c>
      <c r="I245" s="401" t="e">
        <f t="shared" si="61"/>
        <v>#DIV/0!</v>
      </c>
      <c r="J245" s="402" t="e">
        <f t="shared" si="59"/>
        <v>#DIV/0!</v>
      </c>
    </row>
    <row r="246" spans="1:10" x14ac:dyDescent="0.25">
      <c r="A246" s="361">
        <v>322</v>
      </c>
      <c r="B246" s="362"/>
      <c r="C246" s="363"/>
      <c r="D246" s="353" t="s">
        <v>163</v>
      </c>
      <c r="E246" s="364">
        <f>SUM(E247)</f>
        <v>0</v>
      </c>
      <c r="F246" s="364">
        <f t="shared" ref="F246:H246" si="63">SUM(F247)</f>
        <v>0</v>
      </c>
      <c r="G246" s="364">
        <f t="shared" si="63"/>
        <v>0</v>
      </c>
      <c r="H246" s="365">
        <f t="shared" si="63"/>
        <v>0</v>
      </c>
      <c r="I246" s="327" t="e">
        <f>SUM(#REF!/H246*100)</f>
        <v>#REF!</v>
      </c>
      <c r="J246" s="328" t="e">
        <f t="shared" si="59"/>
        <v>#DIV/0!</v>
      </c>
    </row>
    <row r="247" spans="1:10" ht="25.5" x14ac:dyDescent="0.25">
      <c r="A247" s="168">
        <v>3221</v>
      </c>
      <c r="B247" s="169"/>
      <c r="C247" s="170"/>
      <c r="D247" s="167" t="s">
        <v>216</v>
      </c>
      <c r="E247" s="212"/>
      <c r="F247" s="212"/>
      <c r="G247" s="212"/>
      <c r="H247" s="212"/>
      <c r="I247" s="68" t="e">
        <f t="shared" si="61"/>
        <v>#DIV/0!</v>
      </c>
      <c r="J247" s="234" t="e">
        <f t="shared" si="59"/>
        <v>#DIV/0!</v>
      </c>
    </row>
    <row r="248" spans="1:10" ht="25.5" x14ac:dyDescent="0.25">
      <c r="A248" s="166">
        <v>4</v>
      </c>
      <c r="B248" s="446"/>
      <c r="C248" s="447"/>
      <c r="D248" s="448" t="s">
        <v>8</v>
      </c>
      <c r="E248" s="442">
        <f>SUM(E249)</f>
        <v>0</v>
      </c>
      <c r="F248" s="442">
        <f t="shared" ref="F248:H250" si="64">SUM(F249)</f>
        <v>0</v>
      </c>
      <c r="G248" s="442">
        <f t="shared" si="64"/>
        <v>0</v>
      </c>
      <c r="H248" s="442">
        <f t="shared" si="64"/>
        <v>0</v>
      </c>
      <c r="I248" s="443" t="e">
        <f t="shared" si="61"/>
        <v>#DIV/0!</v>
      </c>
      <c r="J248" s="444" t="e">
        <f t="shared" si="59"/>
        <v>#DIV/0!</v>
      </c>
    </row>
    <row r="249" spans="1:10" ht="25.5" x14ac:dyDescent="0.25">
      <c r="A249" s="178">
        <v>42</v>
      </c>
      <c r="B249" s="179"/>
      <c r="C249" s="180"/>
      <c r="D249" s="111" t="s">
        <v>22</v>
      </c>
      <c r="E249" s="214">
        <f>SUM(E250)</f>
        <v>0</v>
      </c>
      <c r="F249" s="214">
        <f t="shared" si="64"/>
        <v>0</v>
      </c>
      <c r="G249" s="214">
        <f t="shared" si="64"/>
        <v>0</v>
      </c>
      <c r="H249" s="214">
        <f t="shared" si="64"/>
        <v>0</v>
      </c>
      <c r="I249" s="183" t="e">
        <f t="shared" si="61"/>
        <v>#DIV/0!</v>
      </c>
      <c r="J249" s="254" t="e">
        <f t="shared" si="59"/>
        <v>#DIV/0!</v>
      </c>
    </row>
    <row r="250" spans="1:10" x14ac:dyDescent="0.25">
      <c r="A250" s="590">
        <v>422</v>
      </c>
      <c r="B250" s="590"/>
      <c r="C250" s="590"/>
      <c r="D250" s="353" t="s">
        <v>227</v>
      </c>
      <c r="E250" s="326">
        <f>SUM(E251)</f>
        <v>0</v>
      </c>
      <c r="F250" s="326">
        <f t="shared" si="64"/>
        <v>0</v>
      </c>
      <c r="G250" s="326">
        <f t="shared" si="64"/>
        <v>0</v>
      </c>
      <c r="H250" s="326">
        <f t="shared" si="64"/>
        <v>0</v>
      </c>
      <c r="I250" s="327" t="e">
        <f t="shared" si="61"/>
        <v>#DIV/0!</v>
      </c>
      <c r="J250" s="328" t="e">
        <f t="shared" si="59"/>
        <v>#DIV/0!</v>
      </c>
    </row>
    <row r="251" spans="1:10" x14ac:dyDescent="0.25">
      <c r="A251" s="159">
        <v>4221</v>
      </c>
      <c r="B251" s="160"/>
      <c r="C251" s="161"/>
      <c r="D251" s="163" t="s">
        <v>218</v>
      </c>
      <c r="E251" s="212"/>
      <c r="F251" s="212"/>
      <c r="G251" s="219"/>
      <c r="H251" s="212"/>
      <c r="I251" s="68" t="e">
        <f t="shared" si="61"/>
        <v>#DIV/0!</v>
      </c>
      <c r="J251" s="234" t="e">
        <f t="shared" si="59"/>
        <v>#DIV/0!</v>
      </c>
    </row>
    <row r="252" spans="1:10" ht="25.5" x14ac:dyDescent="0.25">
      <c r="A252" s="581" t="s">
        <v>93</v>
      </c>
      <c r="B252" s="581"/>
      <c r="C252" s="581"/>
      <c r="D252" s="46" t="s">
        <v>98</v>
      </c>
      <c r="E252" s="202">
        <f>SUM(E253+E264+E283)</f>
        <v>6390.29</v>
      </c>
      <c r="F252" s="202">
        <f>SUM(F253+F264+F283)</f>
        <v>6600</v>
      </c>
      <c r="G252" s="202">
        <f>SUM(G253+G264+G283)</f>
        <v>0</v>
      </c>
      <c r="H252" s="202">
        <f>SUM(H253+H264+H283)</f>
        <v>6605</v>
      </c>
      <c r="I252" s="185">
        <f t="shared" si="61"/>
        <v>103.35994141110967</v>
      </c>
      <c r="J252" s="236">
        <f t="shared" si="59"/>
        <v>100.07575757575758</v>
      </c>
    </row>
    <row r="253" spans="1:10" ht="25.5" x14ac:dyDescent="0.25">
      <c r="A253" s="569" t="s">
        <v>99</v>
      </c>
      <c r="B253" s="569"/>
      <c r="C253" s="569"/>
      <c r="D253" s="247" t="s">
        <v>100</v>
      </c>
      <c r="E253" s="238">
        <f t="shared" ref="E253:H254" si="65">SUM(E254)</f>
        <v>6230.29</v>
      </c>
      <c r="F253" s="238">
        <f t="shared" si="65"/>
        <v>5500</v>
      </c>
      <c r="G253" s="238">
        <f t="shared" si="65"/>
        <v>0</v>
      </c>
      <c r="H253" s="238">
        <f t="shared" si="65"/>
        <v>6605</v>
      </c>
      <c r="I253" s="119">
        <f t="shared" si="61"/>
        <v>106.01432678093636</v>
      </c>
      <c r="J253" s="224">
        <f t="shared" si="59"/>
        <v>120.09090909090909</v>
      </c>
    </row>
    <row r="254" spans="1:10" x14ac:dyDescent="0.25">
      <c r="A254" s="571">
        <v>3</v>
      </c>
      <c r="B254" s="571"/>
      <c r="C254" s="571"/>
      <c r="D254" s="390" t="s">
        <v>6</v>
      </c>
      <c r="E254" s="374">
        <f>SUM(E256+E261)</f>
        <v>6230.29</v>
      </c>
      <c r="F254" s="374">
        <f t="shared" si="65"/>
        <v>5500</v>
      </c>
      <c r="G254" s="374">
        <f t="shared" si="65"/>
        <v>0</v>
      </c>
      <c r="H254" s="374">
        <f t="shared" si="65"/>
        <v>6605</v>
      </c>
      <c r="I254" s="375">
        <f t="shared" si="61"/>
        <v>106.01432678093636</v>
      </c>
      <c r="J254" s="376">
        <f t="shared" si="59"/>
        <v>120.09090909090909</v>
      </c>
    </row>
    <row r="255" spans="1:10" x14ac:dyDescent="0.25">
      <c r="A255" s="570">
        <v>32</v>
      </c>
      <c r="B255" s="570"/>
      <c r="C255" s="570"/>
      <c r="D255" s="398" t="s">
        <v>15</v>
      </c>
      <c r="E255" s="400">
        <f>SUM(E256+E261)</f>
        <v>6230.29</v>
      </c>
      <c r="F255" s="400">
        <f t="shared" ref="F255:G255" si="66">SUM(F256+F261)</f>
        <v>5500</v>
      </c>
      <c r="G255" s="400">
        <f t="shared" si="66"/>
        <v>0</v>
      </c>
      <c r="H255" s="400">
        <f>SUM(H256+H261)</f>
        <v>6605</v>
      </c>
      <c r="I255" s="401">
        <f t="shared" si="61"/>
        <v>106.01432678093636</v>
      </c>
      <c r="J255" s="402">
        <f t="shared" si="59"/>
        <v>120.09090909090909</v>
      </c>
    </row>
    <row r="256" spans="1:10" x14ac:dyDescent="0.25">
      <c r="A256" s="358">
        <v>323</v>
      </c>
      <c r="B256" s="359"/>
      <c r="C256" s="360"/>
      <c r="D256" s="366" t="s">
        <v>170</v>
      </c>
      <c r="E256" s="326">
        <f>SUM(E257+E258+E259+E260)</f>
        <v>4769.01</v>
      </c>
      <c r="F256" s="326">
        <v>4000</v>
      </c>
      <c r="G256" s="326">
        <f t="shared" ref="G256" si="67">SUM(G257)</f>
        <v>0</v>
      </c>
      <c r="H256" s="326">
        <f>SUM(H257+H258+H259+H260)</f>
        <v>4422.2300000000005</v>
      </c>
      <c r="I256" s="327">
        <f t="shared" si="61"/>
        <v>92.728469850136619</v>
      </c>
      <c r="J256" s="328">
        <f t="shared" si="59"/>
        <v>110.55575000000002</v>
      </c>
    </row>
    <row r="257" spans="1:10" x14ac:dyDescent="0.25">
      <c r="A257" s="171">
        <v>3231</v>
      </c>
      <c r="B257" s="172"/>
      <c r="C257" s="173"/>
      <c r="D257" s="181" t="s">
        <v>219</v>
      </c>
      <c r="E257" s="212">
        <v>3157</v>
      </c>
      <c r="F257" s="212"/>
      <c r="G257" s="219"/>
      <c r="H257" s="212">
        <v>4334.3500000000004</v>
      </c>
      <c r="I257" s="68">
        <f t="shared" si="61"/>
        <v>137.29331643965793</v>
      </c>
      <c r="J257" s="234" t="e">
        <f t="shared" si="59"/>
        <v>#DIV/0!</v>
      </c>
    </row>
    <row r="258" spans="1:10" x14ac:dyDescent="0.25">
      <c r="A258" s="171">
        <v>3232</v>
      </c>
      <c r="B258" s="172"/>
      <c r="C258" s="161"/>
      <c r="D258" s="181" t="s">
        <v>248</v>
      </c>
      <c r="E258" s="211">
        <v>557.01</v>
      </c>
      <c r="F258" s="211"/>
      <c r="G258" s="229"/>
      <c r="H258" s="211">
        <v>87.88</v>
      </c>
      <c r="I258" s="68"/>
      <c r="J258" s="234" t="e">
        <f t="shared" si="59"/>
        <v>#DIV/0!</v>
      </c>
    </row>
    <row r="259" spans="1:10" x14ac:dyDescent="0.25">
      <c r="A259" s="171">
        <v>3236</v>
      </c>
      <c r="B259" s="172"/>
      <c r="C259" s="161"/>
      <c r="D259" s="181" t="s">
        <v>221</v>
      </c>
      <c r="E259" s="211">
        <v>1055</v>
      </c>
      <c r="F259" s="211"/>
      <c r="G259" s="229"/>
      <c r="H259" s="211">
        <v>0</v>
      </c>
      <c r="I259" s="68"/>
      <c r="J259" s="234"/>
    </row>
    <row r="260" spans="1:10" x14ac:dyDescent="0.25">
      <c r="A260" s="171">
        <v>3239</v>
      </c>
      <c r="B260" s="172"/>
      <c r="C260" s="161"/>
      <c r="D260" s="181" t="s">
        <v>179</v>
      </c>
      <c r="E260" s="211"/>
      <c r="F260" s="211"/>
      <c r="G260" s="229"/>
      <c r="H260" s="211">
        <v>0</v>
      </c>
      <c r="I260" s="68"/>
      <c r="J260" s="234"/>
    </row>
    <row r="261" spans="1:10" ht="25.5" x14ac:dyDescent="0.25">
      <c r="A261" s="367">
        <v>329</v>
      </c>
      <c r="B261" s="368"/>
      <c r="C261" s="368"/>
      <c r="D261" s="369" t="s">
        <v>180</v>
      </c>
      <c r="E261" s="370">
        <f>SUM(E262+E263)</f>
        <v>1461.28</v>
      </c>
      <c r="F261" s="370">
        <v>1500</v>
      </c>
      <c r="G261" s="370">
        <f>SUM(G262+G263)</f>
        <v>0</v>
      </c>
      <c r="H261" s="370">
        <f>SUM(H262+H263)</f>
        <v>2182.77</v>
      </c>
      <c r="I261" s="327">
        <f t="shared" si="61"/>
        <v>149.3738366363736</v>
      </c>
      <c r="J261" s="328">
        <f t="shared" si="59"/>
        <v>145.518</v>
      </c>
    </row>
    <row r="262" spans="1:10" x14ac:dyDescent="0.25">
      <c r="A262" s="175">
        <v>3294</v>
      </c>
      <c r="B262" s="176"/>
      <c r="C262" s="176"/>
      <c r="D262" s="321" t="s">
        <v>291</v>
      </c>
      <c r="E262" s="209"/>
      <c r="F262" s="209"/>
      <c r="G262" s="209"/>
      <c r="H262" s="209">
        <v>25</v>
      </c>
      <c r="I262" s="186"/>
      <c r="J262" s="234"/>
    </row>
    <row r="263" spans="1:10" ht="25.5" x14ac:dyDescent="0.25">
      <c r="A263" s="171">
        <v>3299</v>
      </c>
      <c r="B263" s="172"/>
      <c r="C263" s="173"/>
      <c r="D263" s="188" t="s">
        <v>180</v>
      </c>
      <c r="E263" s="212">
        <v>1461.28</v>
      </c>
      <c r="F263" s="212"/>
      <c r="G263" s="219"/>
      <c r="H263" s="212">
        <v>2157.77</v>
      </c>
      <c r="I263" s="68">
        <f t="shared" si="61"/>
        <v>147.66300777400636</v>
      </c>
      <c r="J263" s="234" t="e">
        <f t="shared" si="59"/>
        <v>#DIV/0!</v>
      </c>
    </row>
    <row r="264" spans="1:10" x14ac:dyDescent="0.25">
      <c r="A264" s="584" t="s">
        <v>101</v>
      </c>
      <c r="B264" s="584"/>
      <c r="C264" s="584"/>
      <c r="D264" s="247" t="s">
        <v>102</v>
      </c>
      <c r="E264" s="238">
        <f>SUM(E265+E277)</f>
        <v>160</v>
      </c>
      <c r="F264" s="238">
        <f t="shared" ref="F264:H264" si="68">SUM(F265+F277)</f>
        <v>1100</v>
      </c>
      <c r="G264" s="238">
        <f t="shared" si="68"/>
        <v>0</v>
      </c>
      <c r="H264" s="238">
        <f t="shared" si="68"/>
        <v>0</v>
      </c>
      <c r="I264" s="119">
        <f t="shared" si="61"/>
        <v>0</v>
      </c>
      <c r="J264" s="224">
        <f t="shared" si="59"/>
        <v>0</v>
      </c>
    </row>
    <row r="265" spans="1:10" x14ac:dyDescent="0.25">
      <c r="A265" s="391">
        <v>3</v>
      </c>
      <c r="B265" s="392"/>
      <c r="C265" s="393"/>
      <c r="D265" s="384" t="s">
        <v>6</v>
      </c>
      <c r="E265" s="374">
        <f>SUM(E266)</f>
        <v>160</v>
      </c>
      <c r="F265" s="374">
        <f t="shared" ref="F265:H265" si="69">SUM(F266)</f>
        <v>100</v>
      </c>
      <c r="G265" s="374">
        <f t="shared" si="69"/>
        <v>0</v>
      </c>
      <c r="H265" s="374">
        <f t="shared" si="69"/>
        <v>0</v>
      </c>
      <c r="I265" s="375">
        <f t="shared" si="61"/>
        <v>0</v>
      </c>
      <c r="J265" s="376">
        <f t="shared" si="59"/>
        <v>0</v>
      </c>
    </row>
    <row r="266" spans="1:10" x14ac:dyDescent="0.25">
      <c r="A266" s="406">
        <v>32</v>
      </c>
      <c r="B266" s="407"/>
      <c r="C266" s="408"/>
      <c r="D266" s="409" t="s">
        <v>15</v>
      </c>
      <c r="E266" s="400">
        <f>SUM(E267+E269+E272+E275)</f>
        <v>160</v>
      </c>
      <c r="F266" s="400">
        <f>SUM(F267+F269+F272+F275)</f>
        <v>100</v>
      </c>
      <c r="G266" s="400">
        <f>SUM(G267+G269+G272+G275)</f>
        <v>0</v>
      </c>
      <c r="H266" s="400">
        <f>SUM(H267+H269+H272+H275)</f>
        <v>0</v>
      </c>
      <c r="I266" s="401">
        <f t="shared" si="61"/>
        <v>0</v>
      </c>
      <c r="J266" s="402">
        <f t="shared" si="59"/>
        <v>0</v>
      </c>
    </row>
    <row r="267" spans="1:10" x14ac:dyDescent="0.25">
      <c r="A267" s="358">
        <v>321</v>
      </c>
      <c r="B267" s="359"/>
      <c r="C267" s="360"/>
      <c r="D267" s="366" t="s">
        <v>159</v>
      </c>
      <c r="E267" s="326">
        <f>SUM(E268)</f>
        <v>0</v>
      </c>
      <c r="F267" s="326"/>
      <c r="G267" s="326">
        <f t="shared" ref="G267:H267" si="70">SUM(G268)</f>
        <v>0</v>
      </c>
      <c r="H267" s="326">
        <f t="shared" si="70"/>
        <v>0</v>
      </c>
      <c r="I267" s="327" t="e">
        <f t="shared" si="61"/>
        <v>#DIV/0!</v>
      </c>
      <c r="J267" s="328" t="e">
        <f t="shared" si="59"/>
        <v>#DIV/0!</v>
      </c>
    </row>
    <row r="268" spans="1:10" x14ac:dyDescent="0.25">
      <c r="A268" s="171">
        <v>3211</v>
      </c>
      <c r="B268" s="172"/>
      <c r="C268" s="173"/>
      <c r="D268" s="167" t="s">
        <v>160</v>
      </c>
      <c r="E268" s="212"/>
      <c r="F268" s="212"/>
      <c r="G268" s="219"/>
      <c r="H268" s="212"/>
      <c r="I268" s="68" t="e">
        <f t="shared" si="61"/>
        <v>#DIV/0!</v>
      </c>
      <c r="J268" s="234" t="e">
        <f t="shared" si="59"/>
        <v>#DIV/0!</v>
      </c>
    </row>
    <row r="269" spans="1:10" x14ac:dyDescent="0.25">
      <c r="A269" s="367">
        <v>322</v>
      </c>
      <c r="B269" s="368"/>
      <c r="C269" s="371"/>
      <c r="D269" s="366" t="s">
        <v>163</v>
      </c>
      <c r="E269" s="326">
        <f>SUM(E270+E271)</f>
        <v>0</v>
      </c>
      <c r="F269" s="326"/>
      <c r="G269" s="326">
        <f t="shared" ref="G269:H269" si="71">SUM(G270+G271)</f>
        <v>0</v>
      </c>
      <c r="H269" s="326">
        <f t="shared" si="71"/>
        <v>0</v>
      </c>
      <c r="I269" s="327" t="e">
        <f t="shared" si="61"/>
        <v>#DIV/0!</v>
      </c>
      <c r="J269" s="328" t="e">
        <f t="shared" si="59"/>
        <v>#DIV/0!</v>
      </c>
    </row>
    <row r="270" spans="1:10" ht="25.5" x14ac:dyDescent="0.25">
      <c r="A270" s="171">
        <v>3221</v>
      </c>
      <c r="B270" s="172"/>
      <c r="C270" s="173"/>
      <c r="D270" s="167" t="s">
        <v>216</v>
      </c>
      <c r="E270" s="212"/>
      <c r="F270" s="212"/>
      <c r="G270" s="219"/>
      <c r="H270" s="212"/>
      <c r="I270" s="68" t="e">
        <f t="shared" si="61"/>
        <v>#DIV/0!</v>
      </c>
      <c r="J270" s="234" t="e">
        <f t="shared" si="59"/>
        <v>#DIV/0!</v>
      </c>
    </row>
    <row r="271" spans="1:10" x14ac:dyDescent="0.25">
      <c r="A271" s="171">
        <v>3225</v>
      </c>
      <c r="B271" s="172"/>
      <c r="C271" s="173"/>
      <c r="D271" s="167" t="s">
        <v>217</v>
      </c>
      <c r="E271" s="212"/>
      <c r="F271" s="212"/>
      <c r="G271" s="219"/>
      <c r="H271" s="212"/>
      <c r="I271" s="68" t="e">
        <f t="shared" si="61"/>
        <v>#DIV/0!</v>
      </c>
      <c r="J271" s="234" t="e">
        <f t="shared" si="59"/>
        <v>#DIV/0!</v>
      </c>
    </row>
    <row r="272" spans="1:10" x14ac:dyDescent="0.25">
      <c r="A272" s="367">
        <v>323</v>
      </c>
      <c r="B272" s="368"/>
      <c r="C272" s="371"/>
      <c r="D272" s="366" t="s">
        <v>170</v>
      </c>
      <c r="E272" s="326">
        <f>SUM(E273+E274)</f>
        <v>0</v>
      </c>
      <c r="F272" s="326">
        <v>100</v>
      </c>
      <c r="G272" s="326">
        <f>SUM(G274)</f>
        <v>0</v>
      </c>
      <c r="H272" s="326">
        <f>SUM(H273+H274)</f>
        <v>0</v>
      </c>
      <c r="I272" s="327" t="e">
        <f t="shared" si="61"/>
        <v>#DIV/0!</v>
      </c>
      <c r="J272" s="328">
        <f t="shared" si="59"/>
        <v>0</v>
      </c>
    </row>
    <row r="273" spans="1:12" x14ac:dyDescent="0.25">
      <c r="A273" s="175">
        <v>3237</v>
      </c>
      <c r="B273" s="176"/>
      <c r="C273" s="177"/>
      <c r="D273" s="164" t="s">
        <v>222</v>
      </c>
      <c r="E273" s="210"/>
      <c r="F273" s="210"/>
      <c r="G273" s="210"/>
      <c r="H273" s="210"/>
      <c r="I273" s="186"/>
      <c r="J273" s="234" t="e">
        <f t="shared" si="59"/>
        <v>#DIV/0!</v>
      </c>
    </row>
    <row r="274" spans="1:12" x14ac:dyDescent="0.25">
      <c r="A274" s="175">
        <v>3239</v>
      </c>
      <c r="B274" s="176"/>
      <c r="C274" s="177"/>
      <c r="D274" s="174" t="s">
        <v>179</v>
      </c>
      <c r="E274" s="210"/>
      <c r="F274" s="210"/>
      <c r="G274" s="210"/>
      <c r="H274" s="210"/>
      <c r="I274" s="186"/>
      <c r="J274" s="234" t="e">
        <f t="shared" si="59"/>
        <v>#DIV/0!</v>
      </c>
    </row>
    <row r="275" spans="1:12" ht="25.5" x14ac:dyDescent="0.25">
      <c r="A275" s="367">
        <v>329</v>
      </c>
      <c r="B275" s="368"/>
      <c r="C275" s="371"/>
      <c r="D275" s="366" t="s">
        <v>180</v>
      </c>
      <c r="E275" s="326">
        <f>SUM(E276)</f>
        <v>160</v>
      </c>
      <c r="F275" s="326"/>
      <c r="G275" s="326">
        <f>SUM(G276)</f>
        <v>0</v>
      </c>
      <c r="H275" s="326">
        <f>SUM(H276)</f>
        <v>0</v>
      </c>
      <c r="I275" s="327"/>
      <c r="J275" s="328" t="e">
        <f t="shared" si="59"/>
        <v>#DIV/0!</v>
      </c>
    </row>
    <row r="276" spans="1:12" x14ac:dyDescent="0.25">
      <c r="A276" s="171">
        <v>3299</v>
      </c>
      <c r="B276" s="172"/>
      <c r="C276" s="173"/>
      <c r="D276" s="167" t="s">
        <v>179</v>
      </c>
      <c r="E276" s="212">
        <v>160</v>
      </c>
      <c r="F276" s="212"/>
      <c r="G276" s="219"/>
      <c r="H276" s="212"/>
      <c r="I276" s="68">
        <f t="shared" si="61"/>
        <v>0</v>
      </c>
      <c r="J276" s="234" t="e">
        <f t="shared" si="59"/>
        <v>#DIV/0!</v>
      </c>
    </row>
    <row r="277" spans="1:12" ht="25.5" x14ac:dyDescent="0.25">
      <c r="A277" s="585">
        <v>4</v>
      </c>
      <c r="B277" s="585"/>
      <c r="C277" s="585"/>
      <c r="D277" s="445" t="s">
        <v>8</v>
      </c>
      <c r="E277" s="442">
        <f>SUM(E278+E281)</f>
        <v>0</v>
      </c>
      <c r="F277" s="442">
        <f t="shared" ref="F277:H278" si="72">SUM(F278)</f>
        <v>1000</v>
      </c>
      <c r="G277" s="442">
        <f t="shared" si="72"/>
        <v>0</v>
      </c>
      <c r="H277" s="442">
        <f>SUM(H278+H281)</f>
        <v>0</v>
      </c>
      <c r="I277" s="443" t="e">
        <f t="shared" si="61"/>
        <v>#DIV/0!</v>
      </c>
      <c r="J277" s="444">
        <f t="shared" si="59"/>
        <v>0</v>
      </c>
    </row>
    <row r="278" spans="1:12" ht="25.5" x14ac:dyDescent="0.25">
      <c r="A278" s="580">
        <v>42</v>
      </c>
      <c r="B278" s="580"/>
      <c r="C278" s="580"/>
      <c r="D278" s="111" t="s">
        <v>22</v>
      </c>
      <c r="E278" s="214">
        <f>SUM(E279)</f>
        <v>0</v>
      </c>
      <c r="F278" s="214">
        <f>SUM(F279+F281)</f>
        <v>1000</v>
      </c>
      <c r="G278" s="214">
        <f t="shared" si="72"/>
        <v>0</v>
      </c>
      <c r="H278" s="214">
        <f t="shared" si="72"/>
        <v>0</v>
      </c>
      <c r="I278" s="183" t="e">
        <f t="shared" si="61"/>
        <v>#DIV/0!</v>
      </c>
      <c r="J278" s="254">
        <f t="shared" si="59"/>
        <v>0</v>
      </c>
    </row>
    <row r="279" spans="1:12" x14ac:dyDescent="0.25">
      <c r="A279" s="358">
        <v>422</v>
      </c>
      <c r="B279" s="359"/>
      <c r="C279" s="360"/>
      <c r="D279" s="357" t="s">
        <v>227</v>
      </c>
      <c r="E279" s="326">
        <f>SUM(E282)</f>
        <v>0</v>
      </c>
      <c r="F279" s="326">
        <v>800</v>
      </c>
      <c r="G279" s="326">
        <f>SUM(G282)</f>
        <v>0</v>
      </c>
      <c r="H279" s="326">
        <f>SUM(H282)</f>
        <v>0</v>
      </c>
      <c r="I279" s="327" t="e">
        <f t="shared" si="61"/>
        <v>#DIV/0!</v>
      </c>
      <c r="J279" s="328">
        <f t="shared" si="59"/>
        <v>0</v>
      </c>
    </row>
    <row r="280" spans="1:12" x14ac:dyDescent="0.25">
      <c r="A280" s="156">
        <v>4221</v>
      </c>
      <c r="B280" s="157"/>
      <c r="C280" s="158"/>
      <c r="D280" s="164" t="s">
        <v>218</v>
      </c>
      <c r="E280" s="210"/>
      <c r="F280" s="210"/>
      <c r="G280" s="210"/>
      <c r="H280" s="210"/>
      <c r="I280" s="186"/>
      <c r="J280" s="234" t="e">
        <f t="shared" si="59"/>
        <v>#DIV/0!</v>
      </c>
    </row>
    <row r="281" spans="1:12" ht="25.5" x14ac:dyDescent="0.25">
      <c r="A281" s="358">
        <v>424</v>
      </c>
      <c r="B281" s="359"/>
      <c r="C281" s="360"/>
      <c r="D281" s="357" t="s">
        <v>198</v>
      </c>
      <c r="E281" s="326">
        <f>SUM(E282)</f>
        <v>0</v>
      </c>
      <c r="F281" s="326">
        <v>200</v>
      </c>
      <c r="G281" s="326"/>
      <c r="H281" s="326"/>
      <c r="I281" s="327"/>
      <c r="J281" s="328">
        <f t="shared" si="59"/>
        <v>0</v>
      </c>
    </row>
    <row r="282" spans="1:12" x14ac:dyDescent="0.25">
      <c r="A282" s="159">
        <v>4241</v>
      </c>
      <c r="B282" s="160"/>
      <c r="C282" s="161"/>
      <c r="D282" s="163" t="s">
        <v>199</v>
      </c>
      <c r="E282" s="212"/>
      <c r="F282" s="212"/>
      <c r="G282" s="219"/>
      <c r="H282" s="212"/>
      <c r="I282" s="68" t="e">
        <f t="shared" si="61"/>
        <v>#DIV/0!</v>
      </c>
      <c r="J282" s="234" t="e">
        <f t="shared" si="59"/>
        <v>#DIV/0!</v>
      </c>
    </row>
    <row r="283" spans="1:12" ht="25.5" x14ac:dyDescent="0.25">
      <c r="A283" s="584" t="s">
        <v>235</v>
      </c>
      <c r="B283" s="584"/>
      <c r="C283" s="584"/>
      <c r="D283" s="247" t="s">
        <v>236</v>
      </c>
      <c r="E283" s="238">
        <f>SUM(E284+E296)</f>
        <v>0</v>
      </c>
      <c r="F283" s="238">
        <f t="shared" ref="F283:H283" si="73">SUM(F284+F296)</f>
        <v>0</v>
      </c>
      <c r="G283" s="238">
        <f t="shared" si="73"/>
        <v>0</v>
      </c>
      <c r="H283" s="238">
        <f t="shared" si="73"/>
        <v>0</v>
      </c>
      <c r="I283" s="119" t="e">
        <f t="shared" si="61"/>
        <v>#DIV/0!</v>
      </c>
      <c r="J283" s="224" t="e">
        <f t="shared" si="59"/>
        <v>#DIV/0!</v>
      </c>
    </row>
    <row r="284" spans="1:12" x14ac:dyDescent="0.25">
      <c r="A284" s="391">
        <v>3</v>
      </c>
      <c r="B284" s="392"/>
      <c r="C284" s="393"/>
      <c r="D284" s="384" t="s">
        <v>6</v>
      </c>
      <c r="E284" s="374">
        <f>SUM(E285)</f>
        <v>0</v>
      </c>
      <c r="F284" s="374">
        <f t="shared" ref="F284:H284" si="74">SUM(F285)</f>
        <v>0</v>
      </c>
      <c r="G284" s="374">
        <f t="shared" si="74"/>
        <v>0</v>
      </c>
      <c r="H284" s="374">
        <f t="shared" si="74"/>
        <v>0</v>
      </c>
      <c r="I284" s="375" t="e">
        <f t="shared" si="61"/>
        <v>#DIV/0!</v>
      </c>
      <c r="J284" s="376" t="e">
        <f t="shared" si="59"/>
        <v>#DIV/0!</v>
      </c>
    </row>
    <row r="285" spans="1:12" x14ac:dyDescent="0.25">
      <c r="A285" s="406">
        <v>32</v>
      </c>
      <c r="B285" s="407"/>
      <c r="C285" s="408"/>
      <c r="D285" s="409" t="s">
        <v>15</v>
      </c>
      <c r="E285" s="400">
        <f>SUM(E286+E288+E291+E294)</f>
        <v>0</v>
      </c>
      <c r="F285" s="400">
        <f>SUM(F286+F288+F2318+F294)</f>
        <v>0</v>
      </c>
      <c r="G285" s="400">
        <f>SUM(G286+G288+G291+G294)</f>
        <v>0</v>
      </c>
      <c r="H285" s="400">
        <f>SUM(H286+H288+H291+H294)</f>
        <v>0</v>
      </c>
      <c r="I285" s="401" t="e">
        <f t="shared" si="61"/>
        <v>#DIV/0!</v>
      </c>
      <c r="J285" s="402" t="e">
        <f t="shared" si="59"/>
        <v>#DIV/0!</v>
      </c>
    </row>
    <row r="286" spans="1:12" x14ac:dyDescent="0.25">
      <c r="A286" s="358">
        <v>321</v>
      </c>
      <c r="B286" s="359"/>
      <c r="C286" s="360"/>
      <c r="D286" s="366" t="s">
        <v>159</v>
      </c>
      <c r="E286" s="326">
        <f>SUM(E287)</f>
        <v>0</v>
      </c>
      <c r="F286" s="326">
        <f t="shared" ref="F286:H286" si="75">SUM(F287)</f>
        <v>0</v>
      </c>
      <c r="G286" s="326">
        <f t="shared" si="75"/>
        <v>0</v>
      </c>
      <c r="H286" s="326">
        <f t="shared" si="75"/>
        <v>0</v>
      </c>
      <c r="I286" s="327" t="e">
        <f t="shared" si="61"/>
        <v>#DIV/0!</v>
      </c>
      <c r="J286" s="328" t="e">
        <f t="shared" si="59"/>
        <v>#DIV/0!</v>
      </c>
    </row>
    <row r="287" spans="1:12" x14ac:dyDescent="0.25">
      <c r="A287" s="171">
        <v>3211</v>
      </c>
      <c r="B287" s="172"/>
      <c r="C287" s="173"/>
      <c r="D287" s="167" t="s">
        <v>160</v>
      </c>
      <c r="E287" s="212"/>
      <c r="F287" s="212"/>
      <c r="G287" s="219"/>
      <c r="H287" s="212"/>
      <c r="I287" s="68" t="e">
        <f t="shared" si="61"/>
        <v>#DIV/0!</v>
      </c>
      <c r="J287" s="234" t="e">
        <f t="shared" si="59"/>
        <v>#DIV/0!</v>
      </c>
    </row>
    <row r="288" spans="1:12" x14ac:dyDescent="0.25">
      <c r="A288" s="367">
        <v>322</v>
      </c>
      <c r="B288" s="368"/>
      <c r="C288" s="371"/>
      <c r="D288" s="366" t="s">
        <v>163</v>
      </c>
      <c r="E288" s="326">
        <f>SUM(E289+E290)</f>
        <v>0</v>
      </c>
      <c r="F288" s="326">
        <f t="shared" ref="F288:H288" si="76">SUM(F289+F290)</f>
        <v>0</v>
      </c>
      <c r="G288" s="326">
        <f t="shared" si="76"/>
        <v>0</v>
      </c>
      <c r="H288" s="326">
        <f t="shared" si="76"/>
        <v>0</v>
      </c>
      <c r="I288" s="327" t="e">
        <f t="shared" si="61"/>
        <v>#DIV/0!</v>
      </c>
      <c r="J288" s="328" t="e">
        <f t="shared" si="59"/>
        <v>#DIV/0!</v>
      </c>
      <c r="L288" s="74"/>
    </row>
    <row r="289" spans="1:12" ht="25.5" x14ac:dyDescent="0.25">
      <c r="A289" s="171">
        <v>3221</v>
      </c>
      <c r="B289" s="172"/>
      <c r="C289" s="173"/>
      <c r="D289" s="167" t="s">
        <v>216</v>
      </c>
      <c r="E289" s="212"/>
      <c r="F289" s="212"/>
      <c r="G289" s="219"/>
      <c r="H289" s="212"/>
      <c r="I289" s="68" t="e">
        <f t="shared" si="61"/>
        <v>#DIV/0!</v>
      </c>
      <c r="J289" s="234" t="e">
        <f t="shared" si="59"/>
        <v>#DIV/0!</v>
      </c>
      <c r="L289" s="74"/>
    </row>
    <row r="290" spans="1:12" x14ac:dyDescent="0.25">
      <c r="A290" s="171">
        <v>3225</v>
      </c>
      <c r="B290" s="172"/>
      <c r="C290" s="173"/>
      <c r="D290" s="167" t="s">
        <v>217</v>
      </c>
      <c r="E290" s="212"/>
      <c r="F290" s="212"/>
      <c r="G290" s="219"/>
      <c r="H290" s="212"/>
      <c r="I290" s="68" t="e">
        <f t="shared" si="61"/>
        <v>#DIV/0!</v>
      </c>
      <c r="J290" s="234" t="e">
        <f t="shared" si="59"/>
        <v>#DIV/0!</v>
      </c>
      <c r="L290" s="74"/>
    </row>
    <row r="291" spans="1:12" x14ac:dyDescent="0.25">
      <c r="A291" s="367">
        <v>323</v>
      </c>
      <c r="B291" s="368"/>
      <c r="C291" s="371"/>
      <c r="D291" s="366" t="s">
        <v>170</v>
      </c>
      <c r="E291" s="364">
        <f>SUM(E292+E293)</f>
        <v>0</v>
      </c>
      <c r="F291" s="364">
        <f>SUM(F292+F293)</f>
        <v>0</v>
      </c>
      <c r="G291" s="364">
        <f>SUM(G292+G293)</f>
        <v>0</v>
      </c>
      <c r="H291" s="364">
        <f>SUM(H292+H293)</f>
        <v>0</v>
      </c>
      <c r="I291" s="327" t="e">
        <f>SUM(H291/F291*100)</f>
        <v>#DIV/0!</v>
      </c>
      <c r="J291" s="328" t="e">
        <f t="shared" si="59"/>
        <v>#DIV/0!</v>
      </c>
      <c r="L291" s="74"/>
    </row>
    <row r="292" spans="1:12" x14ac:dyDescent="0.25">
      <c r="A292" s="175">
        <v>3232</v>
      </c>
      <c r="B292" s="176"/>
      <c r="C292" s="177"/>
      <c r="D292" s="174" t="s">
        <v>248</v>
      </c>
      <c r="E292" s="203"/>
      <c r="F292" s="203"/>
      <c r="G292" s="203"/>
      <c r="H292" s="203"/>
      <c r="I292" s="186"/>
      <c r="J292" s="234" t="e">
        <f t="shared" si="59"/>
        <v>#DIV/0!</v>
      </c>
    </row>
    <row r="293" spans="1:12" x14ac:dyDescent="0.25">
      <c r="A293" s="175">
        <v>3239</v>
      </c>
      <c r="B293" s="176"/>
      <c r="C293" s="177"/>
      <c r="D293" s="174" t="s">
        <v>179</v>
      </c>
      <c r="E293" s="203"/>
      <c r="F293" s="203"/>
      <c r="G293" s="203"/>
      <c r="H293" s="203"/>
      <c r="I293" s="186"/>
      <c r="J293" s="234" t="e">
        <f t="shared" si="59"/>
        <v>#DIV/0!</v>
      </c>
    </row>
    <row r="294" spans="1:12" ht="25.5" x14ac:dyDescent="0.25">
      <c r="A294" s="367">
        <v>329</v>
      </c>
      <c r="B294" s="368"/>
      <c r="C294" s="371"/>
      <c r="D294" s="366" t="s">
        <v>249</v>
      </c>
      <c r="E294" s="364">
        <f>SUM(E295)</f>
        <v>0</v>
      </c>
      <c r="F294" s="364">
        <v>0</v>
      </c>
      <c r="G294" s="364">
        <f>SUM(G295)</f>
        <v>0</v>
      </c>
      <c r="H294" s="364">
        <f>SUM(H295)</f>
        <v>0</v>
      </c>
      <c r="I294" s="327"/>
      <c r="J294" s="328" t="e">
        <f t="shared" si="59"/>
        <v>#DIV/0!</v>
      </c>
    </row>
    <row r="295" spans="1:12" ht="25.5" x14ac:dyDescent="0.25">
      <c r="A295" s="171">
        <v>3299</v>
      </c>
      <c r="B295" s="172"/>
      <c r="C295" s="173"/>
      <c r="D295" s="167" t="s">
        <v>180</v>
      </c>
      <c r="E295" s="212"/>
      <c r="F295" s="212"/>
      <c r="G295" s="219"/>
      <c r="H295" s="212">
        <v>0</v>
      </c>
      <c r="I295" s="68" t="e">
        <f t="shared" si="61"/>
        <v>#DIV/0!</v>
      </c>
      <c r="J295" s="234" t="e">
        <f t="shared" si="59"/>
        <v>#DIV/0!</v>
      </c>
    </row>
    <row r="296" spans="1:12" ht="25.5" x14ac:dyDescent="0.25">
      <c r="A296" s="585">
        <v>4</v>
      </c>
      <c r="B296" s="585"/>
      <c r="C296" s="585"/>
      <c r="D296" s="445" t="s">
        <v>8</v>
      </c>
      <c r="E296" s="442">
        <f>SUM(E297)</f>
        <v>0</v>
      </c>
      <c r="F296" s="442">
        <f t="shared" ref="F296:H298" si="77">SUM(F297)</f>
        <v>0</v>
      </c>
      <c r="G296" s="442">
        <f t="shared" si="77"/>
        <v>0</v>
      </c>
      <c r="H296" s="442">
        <f t="shared" si="77"/>
        <v>0</v>
      </c>
      <c r="I296" s="443" t="e">
        <f t="shared" si="61"/>
        <v>#DIV/0!</v>
      </c>
      <c r="J296" s="444" t="e">
        <f t="shared" si="59"/>
        <v>#DIV/0!</v>
      </c>
    </row>
    <row r="297" spans="1:12" ht="25.5" x14ac:dyDescent="0.25">
      <c r="A297" s="580">
        <v>42</v>
      </c>
      <c r="B297" s="580"/>
      <c r="C297" s="580"/>
      <c r="D297" s="111" t="s">
        <v>22</v>
      </c>
      <c r="E297" s="214">
        <f>SUM(E298)</f>
        <v>0</v>
      </c>
      <c r="F297" s="214">
        <f t="shared" si="77"/>
        <v>0</v>
      </c>
      <c r="G297" s="214">
        <f t="shared" si="77"/>
        <v>0</v>
      </c>
      <c r="H297" s="214">
        <f t="shared" si="77"/>
        <v>0</v>
      </c>
      <c r="I297" s="183" t="e">
        <f t="shared" si="61"/>
        <v>#DIV/0!</v>
      </c>
      <c r="J297" s="254" t="e">
        <f t="shared" si="59"/>
        <v>#DIV/0!</v>
      </c>
    </row>
    <row r="298" spans="1:12" x14ac:dyDescent="0.25">
      <c r="A298" s="358">
        <v>422</v>
      </c>
      <c r="B298" s="359"/>
      <c r="C298" s="360"/>
      <c r="D298" s="357" t="s">
        <v>227</v>
      </c>
      <c r="E298" s="326">
        <f>SUM(E299)</f>
        <v>0</v>
      </c>
      <c r="F298" s="326">
        <f t="shared" si="77"/>
        <v>0</v>
      </c>
      <c r="G298" s="326">
        <f t="shared" si="77"/>
        <v>0</v>
      </c>
      <c r="H298" s="326">
        <f t="shared" si="77"/>
        <v>0</v>
      </c>
      <c r="I298" s="327" t="e">
        <f t="shared" si="61"/>
        <v>#DIV/0!</v>
      </c>
      <c r="J298" s="328" t="e">
        <f t="shared" si="59"/>
        <v>#DIV/0!</v>
      </c>
    </row>
    <row r="299" spans="1:12" x14ac:dyDescent="0.25">
      <c r="A299" s="159">
        <v>4221</v>
      </c>
      <c r="B299" s="160"/>
      <c r="C299" s="161"/>
      <c r="D299" s="163" t="s">
        <v>218</v>
      </c>
      <c r="E299" s="212"/>
      <c r="F299" s="212"/>
      <c r="G299" s="219"/>
      <c r="H299" s="212"/>
      <c r="I299" s="68" t="e">
        <f t="shared" si="61"/>
        <v>#DIV/0!</v>
      </c>
      <c r="J299" s="234" t="e">
        <f t="shared" si="59"/>
        <v>#DIV/0!</v>
      </c>
    </row>
    <row r="300" spans="1:12" ht="25.5" x14ac:dyDescent="0.25">
      <c r="A300" s="581" t="s">
        <v>94</v>
      </c>
      <c r="B300" s="581"/>
      <c r="C300" s="581"/>
      <c r="D300" s="46" t="s">
        <v>103</v>
      </c>
      <c r="E300" s="213">
        <f>SUM(E301+E346)</f>
        <v>22945.96</v>
      </c>
      <c r="F300" s="213">
        <f>SUM(F301+F346+F413)</f>
        <v>18621</v>
      </c>
      <c r="G300" s="213">
        <f>SUM(G301+G346)</f>
        <v>0</v>
      </c>
      <c r="H300" s="213">
        <f>SUM(H301+H346+H413)</f>
        <v>21574.36</v>
      </c>
      <c r="I300" s="185">
        <f t="shared" si="61"/>
        <v>94.022477159377942</v>
      </c>
      <c r="J300" s="236">
        <f t="shared" si="59"/>
        <v>115.86037269749208</v>
      </c>
    </row>
    <row r="301" spans="1:12" ht="25.5" x14ac:dyDescent="0.25">
      <c r="A301" s="569" t="s">
        <v>104</v>
      </c>
      <c r="B301" s="569"/>
      <c r="C301" s="569"/>
      <c r="D301" s="247" t="s">
        <v>105</v>
      </c>
      <c r="E301" s="238">
        <f>SUM(E302+E340)</f>
        <v>22945.96</v>
      </c>
      <c r="F301" s="238">
        <f>SUM(F302+F340)</f>
        <v>18001</v>
      </c>
      <c r="G301" s="238">
        <f>SUM(G302+G340)</f>
        <v>0</v>
      </c>
      <c r="H301" s="238">
        <f>SUM(H302+H340)</f>
        <v>21017.93</v>
      </c>
      <c r="I301" s="119">
        <f t="shared" si="61"/>
        <v>91.597518691743559</v>
      </c>
      <c r="J301" s="224">
        <f t="shared" si="59"/>
        <v>116.75979112271541</v>
      </c>
    </row>
    <row r="302" spans="1:12" x14ac:dyDescent="0.25">
      <c r="A302" s="391">
        <v>3</v>
      </c>
      <c r="B302" s="392"/>
      <c r="C302" s="393"/>
      <c r="D302" s="384" t="s">
        <v>6</v>
      </c>
      <c r="E302" s="374">
        <f>SUM(E303+E306+E332+E336+E338)</f>
        <v>15324.409999999998</v>
      </c>
      <c r="F302" s="374">
        <f>SUM(F303+F306+F332+F336+F338)</f>
        <v>9056</v>
      </c>
      <c r="G302" s="374">
        <f>SUM(G303+G306+G332)</f>
        <v>0</v>
      </c>
      <c r="H302" s="374">
        <f>SUM(H303+H306+H332+H336+H338)</f>
        <v>12108.869999999999</v>
      </c>
      <c r="I302" s="375">
        <f t="shared" si="61"/>
        <v>79.01687569048336</v>
      </c>
      <c r="J302" s="376">
        <f t="shared" si="59"/>
        <v>133.71102031802121</v>
      </c>
    </row>
    <row r="303" spans="1:12" x14ac:dyDescent="0.25">
      <c r="A303" s="422">
        <v>31</v>
      </c>
      <c r="B303" s="423"/>
      <c r="C303" s="424"/>
      <c r="D303" s="425" t="s">
        <v>7</v>
      </c>
      <c r="E303" s="417">
        <f>SUM(E304+E305)</f>
        <v>0</v>
      </c>
      <c r="F303" s="417">
        <f>SUM(F304+F305)</f>
        <v>0</v>
      </c>
      <c r="G303" s="417">
        <f>SUM(G304+G305)</f>
        <v>0</v>
      </c>
      <c r="H303" s="417">
        <f>SUM(H304+H305)</f>
        <v>0</v>
      </c>
      <c r="I303" s="418"/>
      <c r="J303" s="419" t="e">
        <f t="shared" si="59"/>
        <v>#DIV/0!</v>
      </c>
    </row>
    <row r="304" spans="1:12" x14ac:dyDescent="0.25">
      <c r="A304" s="156">
        <v>3111</v>
      </c>
      <c r="B304" s="157"/>
      <c r="C304" s="158"/>
      <c r="D304" s="174" t="s">
        <v>153</v>
      </c>
      <c r="E304" s="210"/>
      <c r="F304" s="210"/>
      <c r="G304" s="210"/>
      <c r="H304" s="210"/>
      <c r="I304" s="186"/>
      <c r="J304" s="234" t="e">
        <f t="shared" ref="J304:J375" si="78">SUM(H304/F304*100)</f>
        <v>#DIV/0!</v>
      </c>
    </row>
    <row r="305" spans="1:10" x14ac:dyDescent="0.25">
      <c r="A305" s="156">
        <v>3132</v>
      </c>
      <c r="B305" s="157"/>
      <c r="C305" s="158"/>
      <c r="D305" s="174" t="s">
        <v>251</v>
      </c>
      <c r="E305" s="210"/>
      <c r="F305" s="210"/>
      <c r="G305" s="210"/>
      <c r="H305" s="210"/>
      <c r="I305" s="186"/>
      <c r="J305" s="234" t="e">
        <f t="shared" si="78"/>
        <v>#DIV/0!</v>
      </c>
    </row>
    <row r="306" spans="1:10" x14ac:dyDescent="0.25">
      <c r="A306" s="406">
        <v>32</v>
      </c>
      <c r="B306" s="407"/>
      <c r="C306" s="408"/>
      <c r="D306" s="409" t="s">
        <v>15</v>
      </c>
      <c r="E306" s="400">
        <f>SUM(E307+E311+E318+E327)</f>
        <v>15202.189999999999</v>
      </c>
      <c r="F306" s="400">
        <f>SUM(F307+F311+F318+F327)</f>
        <v>8922</v>
      </c>
      <c r="G306" s="400">
        <f>SUM(G307+G311+G318)</f>
        <v>0</v>
      </c>
      <c r="H306" s="400">
        <f>SUM(H307+H311+H318+H327)</f>
        <v>11836.33</v>
      </c>
      <c r="I306" s="401">
        <f t="shared" si="61"/>
        <v>77.859374208584427</v>
      </c>
      <c r="J306" s="402">
        <f t="shared" si="78"/>
        <v>132.66453709930508</v>
      </c>
    </row>
    <row r="307" spans="1:10" x14ac:dyDescent="0.25">
      <c r="A307" s="358">
        <v>321</v>
      </c>
      <c r="B307" s="359"/>
      <c r="C307" s="360"/>
      <c r="D307" s="366" t="s">
        <v>159</v>
      </c>
      <c r="E307" s="326">
        <f>SUM(E308+E309+E310)</f>
        <v>2895.19</v>
      </c>
      <c r="F307" s="326">
        <v>2500</v>
      </c>
      <c r="G307" s="326">
        <f>SUM(G308+G309+G310)</f>
        <v>0</v>
      </c>
      <c r="H307" s="326">
        <f>SUM(H308+H309+H310)</f>
        <v>1889.88</v>
      </c>
      <c r="I307" s="327">
        <f t="shared" si="61"/>
        <v>65.276544889972683</v>
      </c>
      <c r="J307" s="328">
        <f t="shared" si="78"/>
        <v>75.595200000000006</v>
      </c>
    </row>
    <row r="308" spans="1:10" x14ac:dyDescent="0.25">
      <c r="A308" s="171">
        <v>3211</v>
      </c>
      <c r="B308" s="172"/>
      <c r="C308" s="173"/>
      <c r="D308" s="167" t="s">
        <v>160</v>
      </c>
      <c r="E308" s="212">
        <v>784.19</v>
      </c>
      <c r="F308" s="212"/>
      <c r="G308" s="219"/>
      <c r="H308" s="212">
        <v>144.88</v>
      </c>
      <c r="I308" s="68">
        <f t="shared" si="61"/>
        <v>18.475114449304375</v>
      </c>
      <c r="J308" s="234" t="e">
        <f t="shared" si="78"/>
        <v>#DIV/0!</v>
      </c>
    </row>
    <row r="309" spans="1:10" x14ac:dyDescent="0.25">
      <c r="A309" s="171">
        <v>3213</v>
      </c>
      <c r="B309" s="172"/>
      <c r="C309" s="173"/>
      <c r="D309" s="167" t="s">
        <v>213</v>
      </c>
      <c r="E309" s="212">
        <v>80</v>
      </c>
      <c r="F309" s="212"/>
      <c r="G309" s="219"/>
      <c r="H309" s="212"/>
      <c r="I309" s="68"/>
      <c r="J309" s="234" t="e">
        <f t="shared" si="78"/>
        <v>#DIV/0!</v>
      </c>
    </row>
    <row r="310" spans="1:10" ht="25.5" x14ac:dyDescent="0.25">
      <c r="A310" s="171">
        <v>3214</v>
      </c>
      <c r="B310" s="172"/>
      <c r="C310" s="173"/>
      <c r="D310" s="167" t="s">
        <v>214</v>
      </c>
      <c r="E310" s="212">
        <v>2031</v>
      </c>
      <c r="F310" s="212"/>
      <c r="G310" s="219"/>
      <c r="H310" s="212">
        <v>1745</v>
      </c>
      <c r="I310" s="68"/>
      <c r="J310" s="234" t="e">
        <f t="shared" si="78"/>
        <v>#DIV/0!</v>
      </c>
    </row>
    <row r="311" spans="1:10" x14ac:dyDescent="0.25">
      <c r="A311" s="367">
        <v>322</v>
      </c>
      <c r="B311" s="368"/>
      <c r="C311" s="371"/>
      <c r="D311" s="366" t="s">
        <v>163</v>
      </c>
      <c r="E311" s="326">
        <f>SUM(E312+E313+E314+E315+E316+E317)</f>
        <v>2775.1400000000003</v>
      </c>
      <c r="F311" s="326">
        <v>3000</v>
      </c>
      <c r="G311" s="326">
        <f>SUM(G312+G314+G315+G316+G317)</f>
        <v>0</v>
      </c>
      <c r="H311" s="326">
        <f>SUM(H312+H313+H314+H315+H316+H317)</f>
        <v>1789.15</v>
      </c>
      <c r="I311" s="327">
        <f t="shared" si="61"/>
        <v>64.470621301988359</v>
      </c>
      <c r="J311" s="328">
        <f t="shared" si="78"/>
        <v>59.638333333333335</v>
      </c>
    </row>
    <row r="312" spans="1:10" ht="25.5" x14ac:dyDescent="0.25">
      <c r="A312" s="171">
        <v>3221</v>
      </c>
      <c r="B312" s="172"/>
      <c r="C312" s="173"/>
      <c r="D312" s="167" t="s">
        <v>216</v>
      </c>
      <c r="E312" s="212">
        <v>1152.4000000000001</v>
      </c>
      <c r="F312" s="212"/>
      <c r="G312" s="219"/>
      <c r="H312" s="212">
        <v>476.68</v>
      </c>
      <c r="I312" s="68">
        <f t="shared" si="61"/>
        <v>41.364109684137453</v>
      </c>
      <c r="J312" s="234" t="e">
        <f t="shared" si="78"/>
        <v>#DIV/0!</v>
      </c>
    </row>
    <row r="313" spans="1:10" x14ac:dyDescent="0.25">
      <c r="A313" s="171">
        <v>3222</v>
      </c>
      <c r="B313" s="172"/>
      <c r="C313" s="173"/>
      <c r="D313" s="167" t="s">
        <v>269</v>
      </c>
      <c r="E313" s="212"/>
      <c r="F313" s="212"/>
      <c r="G313" s="219"/>
      <c r="H313" s="212"/>
      <c r="I313" s="68"/>
      <c r="J313" s="234" t="e">
        <f t="shared" si="78"/>
        <v>#DIV/0!</v>
      </c>
    </row>
    <row r="314" spans="1:10" x14ac:dyDescent="0.25">
      <c r="A314" s="171">
        <v>3223</v>
      </c>
      <c r="B314" s="172"/>
      <c r="C314" s="173"/>
      <c r="D314" s="167" t="s">
        <v>166</v>
      </c>
      <c r="E314" s="212">
        <v>630.63</v>
      </c>
      <c r="F314" s="212"/>
      <c r="G314" s="219"/>
      <c r="H314" s="212"/>
      <c r="I314" s="68"/>
      <c r="J314" s="234" t="e">
        <f t="shared" si="78"/>
        <v>#DIV/0!</v>
      </c>
    </row>
    <row r="315" spans="1:10" x14ac:dyDescent="0.25">
      <c r="A315" s="171">
        <v>3224</v>
      </c>
      <c r="B315" s="172"/>
      <c r="C315" s="173"/>
      <c r="D315" s="167" t="s">
        <v>252</v>
      </c>
      <c r="E315" s="212">
        <v>124.47</v>
      </c>
      <c r="F315" s="212"/>
      <c r="G315" s="219"/>
      <c r="H315" s="212">
        <v>98.77</v>
      </c>
      <c r="I315" s="68"/>
      <c r="J315" s="234" t="e">
        <f t="shared" si="78"/>
        <v>#DIV/0!</v>
      </c>
    </row>
    <row r="316" spans="1:10" x14ac:dyDescent="0.25">
      <c r="A316" s="171">
        <v>3225</v>
      </c>
      <c r="B316" s="172"/>
      <c r="C316" s="173"/>
      <c r="D316" s="167" t="s">
        <v>217</v>
      </c>
      <c r="E316" s="212">
        <v>541.99</v>
      </c>
      <c r="F316" s="212"/>
      <c r="G316" s="219"/>
      <c r="H316" s="212">
        <v>1213.7</v>
      </c>
      <c r="I316" s="68">
        <f t="shared" si="61"/>
        <v>223.93402092289529</v>
      </c>
      <c r="J316" s="234" t="e">
        <f t="shared" si="78"/>
        <v>#DIV/0!</v>
      </c>
    </row>
    <row r="317" spans="1:10" x14ac:dyDescent="0.25">
      <c r="A317" s="171">
        <v>3227</v>
      </c>
      <c r="B317" s="172"/>
      <c r="C317" s="173"/>
      <c r="D317" s="167" t="s">
        <v>253</v>
      </c>
      <c r="E317" s="212">
        <v>325.64999999999998</v>
      </c>
      <c r="F317" s="212"/>
      <c r="G317" s="219"/>
      <c r="H317" s="212"/>
      <c r="I317" s="68"/>
      <c r="J317" s="234" t="e">
        <f t="shared" si="78"/>
        <v>#DIV/0!</v>
      </c>
    </row>
    <row r="318" spans="1:10" x14ac:dyDescent="0.25">
      <c r="A318" s="367">
        <v>323</v>
      </c>
      <c r="B318" s="368"/>
      <c r="C318" s="371"/>
      <c r="D318" s="366" t="s">
        <v>170</v>
      </c>
      <c r="E318" s="326">
        <f>SUM(E319+E320+E321+E322+E323+E324+E325+E326)</f>
        <v>7172.16</v>
      </c>
      <c r="F318" s="326">
        <v>2622</v>
      </c>
      <c r="G318" s="326">
        <f t="shared" ref="G318" si="79">SUM(G325)</f>
        <v>0</v>
      </c>
      <c r="H318" s="326">
        <f>SUM(H319+H320+H321+H322+H323+H324+H325+H326)</f>
        <v>7314.99</v>
      </c>
      <c r="I318" s="327">
        <f t="shared" si="61"/>
        <v>101.99145027439431</v>
      </c>
      <c r="J318" s="328">
        <f t="shared" si="78"/>
        <v>278.98512585812358</v>
      </c>
    </row>
    <row r="319" spans="1:10" x14ac:dyDescent="0.25">
      <c r="A319" s="175">
        <v>3231</v>
      </c>
      <c r="B319" s="176"/>
      <c r="C319" s="177"/>
      <c r="D319" s="174" t="s">
        <v>254</v>
      </c>
      <c r="E319" s="210">
        <v>1146.1199999999999</v>
      </c>
      <c r="F319" s="210"/>
      <c r="G319" s="210"/>
      <c r="H319" s="210">
        <v>4354.6400000000003</v>
      </c>
      <c r="I319" s="186"/>
      <c r="J319" s="234" t="e">
        <f t="shared" si="78"/>
        <v>#DIV/0!</v>
      </c>
    </row>
    <row r="320" spans="1:10" x14ac:dyDescent="0.25">
      <c r="A320" s="175">
        <v>3232</v>
      </c>
      <c r="B320" s="176"/>
      <c r="C320" s="177"/>
      <c r="D320" s="174" t="s">
        <v>248</v>
      </c>
      <c r="E320" s="210">
        <v>4736.1400000000003</v>
      </c>
      <c r="F320" s="210"/>
      <c r="G320" s="210"/>
      <c r="H320" s="210">
        <v>557.04</v>
      </c>
      <c r="I320" s="186"/>
      <c r="J320" s="234" t="e">
        <f t="shared" si="78"/>
        <v>#DIV/0!</v>
      </c>
    </row>
    <row r="321" spans="1:10" x14ac:dyDescent="0.25">
      <c r="A321" s="175">
        <v>3233</v>
      </c>
      <c r="B321" s="176"/>
      <c r="C321" s="177"/>
      <c r="D321" s="174" t="s">
        <v>220</v>
      </c>
      <c r="E321" s="210"/>
      <c r="F321" s="210"/>
      <c r="G321" s="210"/>
      <c r="H321" s="210"/>
      <c r="I321" s="186"/>
      <c r="J321" s="234" t="e">
        <f t="shared" si="78"/>
        <v>#DIV/0!</v>
      </c>
    </row>
    <row r="322" spans="1:10" x14ac:dyDescent="0.25">
      <c r="A322" s="175">
        <v>3234</v>
      </c>
      <c r="B322" s="176"/>
      <c r="C322" s="177"/>
      <c r="D322" s="174" t="s">
        <v>247</v>
      </c>
      <c r="E322" s="210">
        <v>274.86</v>
      </c>
      <c r="F322" s="210"/>
      <c r="G322" s="210"/>
      <c r="H322" s="210">
        <v>1518.62</v>
      </c>
      <c r="I322" s="186"/>
      <c r="J322" s="234" t="e">
        <f t="shared" si="78"/>
        <v>#DIV/0!</v>
      </c>
    </row>
    <row r="323" spans="1:10" x14ac:dyDescent="0.25">
      <c r="A323" s="175">
        <v>3236</v>
      </c>
      <c r="B323" s="176"/>
      <c r="C323" s="177"/>
      <c r="D323" s="174" t="s">
        <v>221</v>
      </c>
      <c r="E323" s="210"/>
      <c r="F323" s="210"/>
      <c r="G323" s="210"/>
      <c r="H323" s="210">
        <v>76.260000000000005</v>
      </c>
      <c r="I323" s="186"/>
      <c r="J323" s="234" t="e">
        <f t="shared" si="78"/>
        <v>#DIV/0!</v>
      </c>
    </row>
    <row r="324" spans="1:10" x14ac:dyDescent="0.25">
      <c r="A324" s="175">
        <v>3237</v>
      </c>
      <c r="B324" s="176"/>
      <c r="C324" s="177"/>
      <c r="D324" s="174" t="s">
        <v>222</v>
      </c>
      <c r="E324" s="210">
        <v>303.98</v>
      </c>
      <c r="F324" s="210"/>
      <c r="G324" s="210"/>
      <c r="H324" s="210">
        <v>134.4</v>
      </c>
      <c r="I324" s="186"/>
      <c r="J324" s="234" t="e">
        <f t="shared" si="78"/>
        <v>#DIV/0!</v>
      </c>
    </row>
    <row r="325" spans="1:10" x14ac:dyDescent="0.25">
      <c r="A325" s="171">
        <v>3238</v>
      </c>
      <c r="B325" s="172"/>
      <c r="C325" s="173"/>
      <c r="D325" s="167" t="s">
        <v>178</v>
      </c>
      <c r="E325" s="212">
        <v>416.33</v>
      </c>
      <c r="F325" s="212"/>
      <c r="G325" s="219"/>
      <c r="H325" s="212">
        <v>456.46</v>
      </c>
      <c r="I325" s="68">
        <f t="shared" si="61"/>
        <v>109.63898830254846</v>
      </c>
      <c r="J325" s="234" t="e">
        <f t="shared" si="78"/>
        <v>#DIV/0!</v>
      </c>
    </row>
    <row r="326" spans="1:10" x14ac:dyDescent="0.25">
      <c r="A326" s="171">
        <v>3239</v>
      </c>
      <c r="B326" s="172"/>
      <c r="C326" s="173"/>
      <c r="D326" s="167" t="s">
        <v>179</v>
      </c>
      <c r="E326" s="212">
        <v>294.73</v>
      </c>
      <c r="F326" s="212"/>
      <c r="G326" s="219"/>
      <c r="H326" s="212">
        <v>217.57</v>
      </c>
      <c r="I326" s="68"/>
      <c r="J326" s="234" t="e">
        <f t="shared" si="78"/>
        <v>#DIV/0!</v>
      </c>
    </row>
    <row r="327" spans="1:10" ht="25.5" x14ac:dyDescent="0.25">
      <c r="A327" s="367">
        <v>329</v>
      </c>
      <c r="B327" s="368"/>
      <c r="C327" s="371"/>
      <c r="D327" s="366" t="s">
        <v>180</v>
      </c>
      <c r="E327" s="326">
        <f>SUM(E328+E329+E330+E331)</f>
        <v>2359.6999999999998</v>
      </c>
      <c r="F327" s="326">
        <v>800</v>
      </c>
      <c r="G327" s="372">
        <f>SUM(G328+G330+G331)</f>
        <v>0</v>
      </c>
      <c r="H327" s="326">
        <f>SUM(H328+H329+H330+H331)</f>
        <v>842.31000000000006</v>
      </c>
      <c r="I327" s="327"/>
      <c r="J327" s="328">
        <f t="shared" si="78"/>
        <v>105.28874999999999</v>
      </c>
    </row>
    <row r="328" spans="1:10" x14ac:dyDescent="0.25">
      <c r="A328" s="171">
        <v>3292</v>
      </c>
      <c r="B328" s="172"/>
      <c r="C328" s="173"/>
      <c r="D328" s="167" t="s">
        <v>182</v>
      </c>
      <c r="E328" s="212">
        <v>566.33000000000004</v>
      </c>
      <c r="F328" s="212"/>
      <c r="G328" s="219"/>
      <c r="H328" s="212">
        <v>94.49</v>
      </c>
      <c r="I328" s="68"/>
      <c r="J328" s="234" t="e">
        <f t="shared" si="78"/>
        <v>#DIV/0!</v>
      </c>
    </row>
    <row r="329" spans="1:10" x14ac:dyDescent="0.25">
      <c r="A329" s="171">
        <v>3294</v>
      </c>
      <c r="B329" s="172"/>
      <c r="C329" s="173"/>
      <c r="D329" s="167" t="s">
        <v>223</v>
      </c>
      <c r="E329" s="212">
        <v>25</v>
      </c>
      <c r="F329" s="212"/>
      <c r="G329" s="219"/>
      <c r="H329" s="212"/>
      <c r="I329" s="68"/>
      <c r="J329" s="234" t="e">
        <f t="shared" si="78"/>
        <v>#DIV/0!</v>
      </c>
    </row>
    <row r="330" spans="1:10" x14ac:dyDescent="0.25">
      <c r="A330" s="171">
        <v>3295</v>
      </c>
      <c r="B330" s="172"/>
      <c r="C330" s="173"/>
      <c r="D330" s="167" t="s">
        <v>279</v>
      </c>
      <c r="E330" s="212">
        <v>33.18</v>
      </c>
      <c r="F330" s="212"/>
      <c r="G330" s="219"/>
      <c r="H330" s="212">
        <v>10.62</v>
      </c>
      <c r="I330" s="68"/>
      <c r="J330" s="234" t="e">
        <f t="shared" si="78"/>
        <v>#DIV/0!</v>
      </c>
    </row>
    <row r="331" spans="1:10" ht="25.5" x14ac:dyDescent="0.25">
      <c r="A331" s="171">
        <v>3299</v>
      </c>
      <c r="B331" s="172"/>
      <c r="C331" s="173"/>
      <c r="D331" s="167" t="s">
        <v>180</v>
      </c>
      <c r="E331" s="212">
        <v>1735.19</v>
      </c>
      <c r="F331" s="212"/>
      <c r="G331" s="219"/>
      <c r="H331" s="212">
        <v>737.2</v>
      </c>
      <c r="I331" s="68"/>
      <c r="J331" s="234" t="e">
        <f t="shared" si="78"/>
        <v>#DIV/0!</v>
      </c>
    </row>
    <row r="332" spans="1:10" x14ac:dyDescent="0.25">
      <c r="A332" s="435">
        <v>34</v>
      </c>
      <c r="B332" s="436"/>
      <c r="C332" s="437"/>
      <c r="D332" s="438" t="s">
        <v>48</v>
      </c>
      <c r="E332" s="430">
        <f>SUM(E333)</f>
        <v>111.14</v>
      </c>
      <c r="F332" s="430">
        <f>SUM(F333)</f>
        <v>130</v>
      </c>
      <c r="G332" s="439">
        <f>SUM(G333)</f>
        <v>0</v>
      </c>
      <c r="H332" s="430">
        <f>SUM(H333)</f>
        <v>268.74</v>
      </c>
      <c r="I332" s="431"/>
      <c r="J332" s="432">
        <f t="shared" si="78"/>
        <v>206.72307692307692</v>
      </c>
    </row>
    <row r="333" spans="1:10" x14ac:dyDescent="0.25">
      <c r="A333" s="367">
        <v>343</v>
      </c>
      <c r="B333" s="368"/>
      <c r="C333" s="371"/>
      <c r="D333" s="366" t="s">
        <v>204</v>
      </c>
      <c r="E333" s="326">
        <f>SUM(E334+E335)</f>
        <v>111.14</v>
      </c>
      <c r="F333" s="326">
        <v>130</v>
      </c>
      <c r="G333" s="372">
        <f>SUM(G334+G335)</f>
        <v>0</v>
      </c>
      <c r="H333" s="326">
        <f>SUM(H334+H335)</f>
        <v>268.74</v>
      </c>
      <c r="I333" s="327"/>
      <c r="J333" s="328">
        <f t="shared" si="78"/>
        <v>206.72307692307692</v>
      </c>
    </row>
    <row r="334" spans="1:10" ht="25.5" x14ac:dyDescent="0.25">
      <c r="A334" s="171">
        <v>3431</v>
      </c>
      <c r="B334" s="172"/>
      <c r="C334" s="173"/>
      <c r="D334" s="167" t="s">
        <v>187</v>
      </c>
      <c r="E334" s="212">
        <v>109.78</v>
      </c>
      <c r="F334" s="212"/>
      <c r="G334" s="219"/>
      <c r="H334" s="212">
        <v>264.98</v>
      </c>
      <c r="I334" s="68"/>
      <c r="J334" s="234" t="e">
        <f t="shared" si="78"/>
        <v>#DIV/0!</v>
      </c>
    </row>
    <row r="335" spans="1:10" x14ac:dyDescent="0.25">
      <c r="A335" s="171">
        <v>3433</v>
      </c>
      <c r="B335" s="172"/>
      <c r="C335" s="173"/>
      <c r="D335" s="167" t="s">
        <v>255</v>
      </c>
      <c r="E335" s="212">
        <v>1.36</v>
      </c>
      <c r="F335" s="212"/>
      <c r="G335" s="219"/>
      <c r="H335" s="212">
        <v>3.76</v>
      </c>
      <c r="I335" s="68"/>
      <c r="J335" s="234" t="e">
        <f t="shared" si="78"/>
        <v>#DIV/0!</v>
      </c>
    </row>
    <row r="336" spans="1:10" ht="38.25" x14ac:dyDescent="0.25">
      <c r="A336" s="171">
        <v>37</v>
      </c>
      <c r="B336" s="172"/>
      <c r="C336" s="173"/>
      <c r="D336" s="167" t="s">
        <v>46</v>
      </c>
      <c r="E336" s="212">
        <f>SUM(E337)</f>
        <v>0</v>
      </c>
      <c r="F336" s="212">
        <f>SUM(F337)</f>
        <v>0</v>
      </c>
      <c r="G336" s="219"/>
      <c r="H336" s="212">
        <f>SUM(H337)</f>
        <v>0</v>
      </c>
      <c r="I336" s="68"/>
      <c r="J336" s="234" t="e">
        <f t="shared" si="78"/>
        <v>#DIV/0!</v>
      </c>
    </row>
    <row r="337" spans="1:10" ht="38.25" x14ac:dyDescent="0.25">
      <c r="A337" s="171">
        <v>3722</v>
      </c>
      <c r="B337" s="172"/>
      <c r="C337" s="173"/>
      <c r="D337" s="167" t="s">
        <v>46</v>
      </c>
      <c r="E337" s="212"/>
      <c r="F337" s="212"/>
      <c r="G337" s="219"/>
      <c r="H337" s="212"/>
      <c r="I337" s="68"/>
      <c r="J337" s="234" t="e">
        <f t="shared" si="78"/>
        <v>#DIV/0!</v>
      </c>
    </row>
    <row r="338" spans="1:10" x14ac:dyDescent="0.25">
      <c r="A338" s="171">
        <v>38</v>
      </c>
      <c r="B338" s="172"/>
      <c r="C338" s="173"/>
      <c r="D338" s="167" t="s">
        <v>155</v>
      </c>
      <c r="E338" s="212">
        <f>SUM(E339)</f>
        <v>11.08</v>
      </c>
      <c r="F338" s="212">
        <f>SUM(F339)</f>
        <v>4</v>
      </c>
      <c r="G338" s="219">
        <f>SUM(G339)</f>
        <v>0</v>
      </c>
      <c r="H338" s="212">
        <f>SUM(H339)</f>
        <v>3.8</v>
      </c>
      <c r="I338" s="68"/>
      <c r="J338" s="234"/>
    </row>
    <row r="339" spans="1:10" x14ac:dyDescent="0.25">
      <c r="A339" s="171">
        <v>3812</v>
      </c>
      <c r="B339" s="172"/>
      <c r="C339" s="173"/>
      <c r="D339" s="167" t="s">
        <v>191</v>
      </c>
      <c r="E339" s="212">
        <v>11.08</v>
      </c>
      <c r="F339" s="212">
        <v>4</v>
      </c>
      <c r="G339" s="219"/>
      <c r="H339" s="212">
        <v>3.8</v>
      </c>
      <c r="I339" s="68"/>
      <c r="J339" s="234"/>
    </row>
    <row r="340" spans="1:10" ht="25.5" x14ac:dyDescent="0.25">
      <c r="A340" s="449">
        <v>4</v>
      </c>
      <c r="B340" s="450"/>
      <c r="C340" s="451"/>
      <c r="D340" s="448" t="s">
        <v>8</v>
      </c>
      <c r="E340" s="442">
        <f>SUM(E341+E344)</f>
        <v>7621.55</v>
      </c>
      <c r="F340" s="442">
        <f>SUM(F342+F344)</f>
        <v>8945</v>
      </c>
      <c r="G340" s="452">
        <f>SUM(G342+G344)</f>
        <v>0</v>
      </c>
      <c r="H340" s="442">
        <f>SUM(H341+H344)</f>
        <v>8909.06</v>
      </c>
      <c r="I340" s="443"/>
      <c r="J340" s="444">
        <f t="shared" si="78"/>
        <v>99.598211291224132</v>
      </c>
    </row>
    <row r="341" spans="1:10" ht="25.5" x14ac:dyDescent="0.25">
      <c r="A341" s="171">
        <v>42</v>
      </c>
      <c r="B341" s="172"/>
      <c r="C341" s="173"/>
      <c r="D341" s="167" t="s">
        <v>8</v>
      </c>
      <c r="E341" s="212">
        <f>SUM(E342+E343)</f>
        <v>7621.55</v>
      </c>
      <c r="F341" s="212"/>
      <c r="G341" s="219"/>
      <c r="H341" s="212">
        <f>SUM(H342+H343)</f>
        <v>7264.69</v>
      </c>
      <c r="I341" s="68"/>
      <c r="J341" s="234"/>
    </row>
    <row r="342" spans="1:10" ht="38.25" x14ac:dyDescent="0.25">
      <c r="A342" s="171" t="s">
        <v>280</v>
      </c>
      <c r="B342" s="172"/>
      <c r="C342" s="173"/>
      <c r="D342" s="167" t="s">
        <v>218</v>
      </c>
      <c r="E342" s="212">
        <v>7604.64</v>
      </c>
      <c r="F342" s="212">
        <v>7300</v>
      </c>
      <c r="G342" s="219">
        <f>SUM(G343)</f>
        <v>0</v>
      </c>
      <c r="H342" s="212">
        <v>7264.69</v>
      </c>
      <c r="I342" s="68"/>
      <c r="J342" s="234">
        <f t="shared" si="78"/>
        <v>99.516301369863001</v>
      </c>
    </row>
    <row r="343" spans="1:10" ht="25.5" x14ac:dyDescent="0.25">
      <c r="A343" s="171">
        <v>4241</v>
      </c>
      <c r="B343" s="172"/>
      <c r="C343" s="173"/>
      <c r="D343" s="167" t="s">
        <v>198</v>
      </c>
      <c r="E343" s="212">
        <v>16.91</v>
      </c>
      <c r="F343" s="212"/>
      <c r="G343" s="219"/>
      <c r="H343" s="212"/>
      <c r="I343" s="68"/>
      <c r="J343" s="234" t="e">
        <f t="shared" si="78"/>
        <v>#DIV/0!</v>
      </c>
    </row>
    <row r="344" spans="1:10" ht="25.5" x14ac:dyDescent="0.25">
      <c r="A344" s="171">
        <v>45</v>
      </c>
      <c r="B344" s="172"/>
      <c r="C344" s="173"/>
      <c r="D344" s="167" t="s">
        <v>47</v>
      </c>
      <c r="E344" s="212">
        <f>SUM(E345)</f>
        <v>0</v>
      </c>
      <c r="F344" s="212">
        <f>SUM(F345)</f>
        <v>1645</v>
      </c>
      <c r="G344" s="219">
        <f>SUM(G345)</f>
        <v>0</v>
      </c>
      <c r="H344" s="212">
        <f>SUM(H345)</f>
        <v>1644.37</v>
      </c>
      <c r="I344" s="68"/>
      <c r="J344" s="234">
        <f t="shared" si="78"/>
        <v>99.961702127659564</v>
      </c>
    </row>
    <row r="345" spans="1:10" ht="25.5" x14ac:dyDescent="0.25">
      <c r="A345" s="171">
        <v>4511</v>
      </c>
      <c r="B345" s="172"/>
      <c r="C345" s="173"/>
      <c r="D345" s="167" t="s">
        <v>230</v>
      </c>
      <c r="E345" s="212"/>
      <c r="F345" s="212">
        <v>1645</v>
      </c>
      <c r="G345" s="219"/>
      <c r="H345" s="212">
        <v>1644.37</v>
      </c>
      <c r="I345" s="68"/>
      <c r="J345" s="234">
        <f t="shared" si="78"/>
        <v>99.961702127659564</v>
      </c>
    </row>
    <row r="346" spans="1:10" ht="25.5" x14ac:dyDescent="0.25">
      <c r="A346" s="569" t="s">
        <v>237</v>
      </c>
      <c r="B346" s="569"/>
      <c r="C346" s="569"/>
      <c r="D346" s="247" t="s">
        <v>238</v>
      </c>
      <c r="E346" s="238">
        <f>SUM(E347)</f>
        <v>0</v>
      </c>
      <c r="F346" s="238">
        <f>SUM(F347)</f>
        <v>530</v>
      </c>
      <c r="G346" s="238">
        <f>SUM(G347)</f>
        <v>0</v>
      </c>
      <c r="H346" s="238">
        <f>SUM(H347)</f>
        <v>530.03</v>
      </c>
      <c r="I346" s="119" t="e">
        <f t="shared" si="61"/>
        <v>#DIV/0!</v>
      </c>
      <c r="J346" s="224">
        <f t="shared" si="78"/>
        <v>100.0056603773585</v>
      </c>
    </row>
    <row r="347" spans="1:10" x14ac:dyDescent="0.25">
      <c r="A347" s="391">
        <v>3</v>
      </c>
      <c r="B347" s="392"/>
      <c r="C347" s="393"/>
      <c r="D347" s="384" t="s">
        <v>6</v>
      </c>
      <c r="E347" s="374">
        <f>SUM(E348+E359)</f>
        <v>0</v>
      </c>
      <c r="F347" s="374">
        <f>SUM(F348+F359)</f>
        <v>530</v>
      </c>
      <c r="G347" s="374">
        <f>SUM(G348+G359)</f>
        <v>0</v>
      </c>
      <c r="H347" s="374">
        <f>SUM(H348+H359)</f>
        <v>530.03</v>
      </c>
      <c r="I347" s="375" t="e">
        <f t="shared" si="61"/>
        <v>#DIV/0!</v>
      </c>
      <c r="J347" s="376">
        <f t="shared" si="78"/>
        <v>100.0056603773585</v>
      </c>
    </row>
    <row r="348" spans="1:10" x14ac:dyDescent="0.25">
      <c r="A348" s="406">
        <v>32</v>
      </c>
      <c r="B348" s="407"/>
      <c r="C348" s="408"/>
      <c r="D348" s="409" t="s">
        <v>15</v>
      </c>
      <c r="E348" s="400">
        <f>SUM(E349+E351+E354+E357)</f>
        <v>0</v>
      </c>
      <c r="F348" s="400">
        <f>SUM(F349+F351+F354+F357)</f>
        <v>530</v>
      </c>
      <c r="G348" s="400">
        <f>SUM(G349+G351+G354+G357)</f>
        <v>0</v>
      </c>
      <c r="H348" s="400">
        <f>SUM(H349+H351+H354+H357)</f>
        <v>530.03</v>
      </c>
      <c r="I348" s="401" t="e">
        <f t="shared" si="61"/>
        <v>#DIV/0!</v>
      </c>
      <c r="J348" s="402">
        <f t="shared" si="78"/>
        <v>100.0056603773585</v>
      </c>
    </row>
    <row r="349" spans="1:10" x14ac:dyDescent="0.25">
      <c r="A349" s="156">
        <v>321</v>
      </c>
      <c r="B349" s="157"/>
      <c r="C349" s="158"/>
      <c r="D349" s="174" t="s">
        <v>159</v>
      </c>
      <c r="E349" s="210">
        <f>SUM(E350)</f>
        <v>0</v>
      </c>
      <c r="F349" s="210">
        <f t="shared" ref="F349:H349" si="80">SUM(F350)</f>
        <v>0</v>
      </c>
      <c r="G349" s="210">
        <f t="shared" si="80"/>
        <v>0</v>
      </c>
      <c r="H349" s="210">
        <f t="shared" si="80"/>
        <v>0</v>
      </c>
      <c r="I349" s="186" t="e">
        <f t="shared" si="61"/>
        <v>#DIV/0!</v>
      </c>
      <c r="J349" s="234" t="e">
        <f t="shared" si="78"/>
        <v>#DIV/0!</v>
      </c>
    </row>
    <row r="350" spans="1:10" x14ac:dyDescent="0.25">
      <c r="A350" s="171">
        <v>3211</v>
      </c>
      <c r="B350" s="172"/>
      <c r="C350" s="173"/>
      <c r="D350" s="167" t="s">
        <v>160</v>
      </c>
      <c r="E350" s="212"/>
      <c r="F350" s="212"/>
      <c r="G350" s="219"/>
      <c r="H350" s="212"/>
      <c r="I350" s="68" t="e">
        <f t="shared" ref="I350:I416" si="81">SUM(H350/E350*100)</f>
        <v>#DIV/0!</v>
      </c>
      <c r="J350" s="234" t="e">
        <f t="shared" si="78"/>
        <v>#DIV/0!</v>
      </c>
    </row>
    <row r="351" spans="1:10" x14ac:dyDescent="0.25">
      <c r="A351" s="367">
        <v>322</v>
      </c>
      <c r="B351" s="368"/>
      <c r="C351" s="371"/>
      <c r="D351" s="366" t="s">
        <v>163</v>
      </c>
      <c r="E351" s="326">
        <f>SUM(E352+E353)</f>
        <v>0</v>
      </c>
      <c r="F351" s="326">
        <f t="shared" ref="F351:H351" si="82">SUM(F352+F353)</f>
        <v>0</v>
      </c>
      <c r="G351" s="326">
        <f t="shared" si="82"/>
        <v>0</v>
      </c>
      <c r="H351" s="326">
        <f t="shared" si="82"/>
        <v>0</v>
      </c>
      <c r="I351" s="327" t="e">
        <f t="shared" si="81"/>
        <v>#DIV/0!</v>
      </c>
      <c r="J351" s="328" t="e">
        <f t="shared" si="78"/>
        <v>#DIV/0!</v>
      </c>
    </row>
    <row r="352" spans="1:10" ht="25.5" x14ac:dyDescent="0.25">
      <c r="A352" s="171">
        <v>3221</v>
      </c>
      <c r="B352" s="172"/>
      <c r="C352" s="173"/>
      <c r="D352" s="167" t="s">
        <v>216</v>
      </c>
      <c r="E352" s="212"/>
      <c r="F352" s="212"/>
      <c r="G352" s="219"/>
      <c r="H352" s="212"/>
      <c r="I352" s="68" t="e">
        <f t="shared" si="81"/>
        <v>#DIV/0!</v>
      </c>
      <c r="J352" s="234" t="e">
        <f t="shared" si="78"/>
        <v>#DIV/0!</v>
      </c>
    </row>
    <row r="353" spans="1:12" x14ac:dyDescent="0.25">
      <c r="A353" s="171">
        <v>3223</v>
      </c>
      <c r="B353" s="172"/>
      <c r="C353" s="173"/>
      <c r="D353" s="167" t="s">
        <v>166</v>
      </c>
      <c r="E353" s="212"/>
      <c r="F353" s="212"/>
      <c r="G353" s="219"/>
      <c r="H353" s="212"/>
      <c r="I353" s="68" t="e">
        <f t="shared" si="81"/>
        <v>#DIV/0!</v>
      </c>
      <c r="J353" s="234" t="e">
        <f t="shared" si="78"/>
        <v>#DIV/0!</v>
      </c>
    </row>
    <row r="354" spans="1:12" x14ac:dyDescent="0.25">
      <c r="A354" s="175">
        <v>323</v>
      </c>
      <c r="B354" s="368"/>
      <c r="C354" s="371"/>
      <c r="D354" s="366" t="s">
        <v>170</v>
      </c>
      <c r="E354" s="326">
        <f>SUM(E355+E356)</f>
        <v>0</v>
      </c>
      <c r="F354" s="326">
        <f>SUM(F355+F356)</f>
        <v>0</v>
      </c>
      <c r="G354" s="326">
        <f>SUM(G355+G356)</f>
        <v>0</v>
      </c>
      <c r="H354" s="326">
        <f>SUM(H355+H356)</f>
        <v>0</v>
      </c>
      <c r="I354" s="327" t="e">
        <f t="shared" si="81"/>
        <v>#DIV/0!</v>
      </c>
      <c r="J354" s="328" t="e">
        <f t="shared" si="78"/>
        <v>#DIV/0!</v>
      </c>
      <c r="L354" s="77"/>
    </row>
    <row r="355" spans="1:12" ht="25.5" x14ac:dyDescent="0.25">
      <c r="A355" s="175">
        <v>3232</v>
      </c>
      <c r="B355" s="176"/>
      <c r="C355" s="177"/>
      <c r="D355" s="174" t="s">
        <v>172</v>
      </c>
      <c r="E355" s="210"/>
      <c r="F355" s="210"/>
      <c r="G355" s="210"/>
      <c r="H355" s="210">
        <v>0</v>
      </c>
      <c r="I355" s="186"/>
      <c r="J355" s="234"/>
    </row>
    <row r="356" spans="1:12" x14ac:dyDescent="0.25">
      <c r="A356" s="175">
        <v>3239</v>
      </c>
      <c r="B356" s="176"/>
      <c r="C356" s="177"/>
      <c r="D356" s="174" t="s">
        <v>179</v>
      </c>
      <c r="E356" s="210"/>
      <c r="F356" s="210"/>
      <c r="G356" s="210"/>
      <c r="H356" s="210"/>
      <c r="I356" s="186"/>
      <c r="J356" s="234"/>
    </row>
    <row r="357" spans="1:12" ht="25.5" x14ac:dyDescent="0.25">
      <c r="A357" s="367">
        <v>329</v>
      </c>
      <c r="B357" s="368"/>
      <c r="C357" s="371"/>
      <c r="D357" s="366" t="s">
        <v>180</v>
      </c>
      <c r="E357" s="326">
        <f>SUM(E358)</f>
        <v>0</v>
      </c>
      <c r="F357" s="326">
        <v>530</v>
      </c>
      <c r="G357" s="326">
        <f>SUM(G358)</f>
        <v>0</v>
      </c>
      <c r="H357" s="326">
        <f>SUM(H358)</f>
        <v>530.03</v>
      </c>
      <c r="I357" s="327"/>
      <c r="J357" s="328"/>
    </row>
    <row r="358" spans="1:12" ht="25.5" x14ac:dyDescent="0.25">
      <c r="A358" s="171">
        <v>3299</v>
      </c>
      <c r="B358" s="172"/>
      <c r="C358" s="173"/>
      <c r="D358" s="167" t="s">
        <v>180</v>
      </c>
      <c r="E358" s="212"/>
      <c r="F358" s="212"/>
      <c r="G358" s="219"/>
      <c r="H358" s="212">
        <v>530.03</v>
      </c>
      <c r="I358" s="68" t="e">
        <f t="shared" si="81"/>
        <v>#DIV/0!</v>
      </c>
      <c r="J358" s="234" t="e">
        <f t="shared" si="78"/>
        <v>#DIV/0!</v>
      </c>
    </row>
    <row r="359" spans="1:12" x14ac:dyDescent="0.25">
      <c r="A359" s="582">
        <v>34</v>
      </c>
      <c r="B359" s="582"/>
      <c r="C359" s="582"/>
      <c r="D359" s="440" t="s">
        <v>48</v>
      </c>
      <c r="E359" s="430">
        <f>SUM(E360)</f>
        <v>0</v>
      </c>
      <c r="F359" s="430">
        <f t="shared" ref="F359:H360" si="83">SUM(F360)</f>
        <v>0</v>
      </c>
      <c r="G359" s="430">
        <f t="shared" si="83"/>
        <v>0</v>
      </c>
      <c r="H359" s="430">
        <f t="shared" si="83"/>
        <v>0</v>
      </c>
      <c r="I359" s="431" t="e">
        <f t="shared" si="81"/>
        <v>#DIV/0!</v>
      </c>
      <c r="J359" s="432" t="e">
        <f t="shared" si="78"/>
        <v>#DIV/0!</v>
      </c>
    </row>
    <row r="360" spans="1:12" x14ac:dyDescent="0.25">
      <c r="A360" s="583">
        <v>343</v>
      </c>
      <c r="B360" s="583"/>
      <c r="C360" s="583"/>
      <c r="D360" s="369" t="s">
        <v>204</v>
      </c>
      <c r="E360" s="326">
        <f>SUM(E361)</f>
        <v>0</v>
      </c>
      <c r="F360" s="326">
        <f t="shared" si="83"/>
        <v>0</v>
      </c>
      <c r="G360" s="326">
        <f t="shared" si="83"/>
        <v>0</v>
      </c>
      <c r="H360" s="326">
        <f t="shared" si="83"/>
        <v>0</v>
      </c>
      <c r="I360" s="327" t="e">
        <f t="shared" si="81"/>
        <v>#DIV/0!</v>
      </c>
      <c r="J360" s="328" t="e">
        <f t="shared" si="78"/>
        <v>#DIV/0!</v>
      </c>
    </row>
    <row r="361" spans="1:12" x14ac:dyDescent="0.25">
      <c r="A361" s="159">
        <v>3433</v>
      </c>
      <c r="B361" s="160"/>
      <c r="C361" s="161"/>
      <c r="D361" s="167" t="s">
        <v>189</v>
      </c>
      <c r="E361" s="212"/>
      <c r="F361" s="212"/>
      <c r="G361" s="219"/>
      <c r="H361" s="212"/>
      <c r="I361" s="68" t="e">
        <f t="shared" si="81"/>
        <v>#DIV/0!</v>
      </c>
      <c r="J361" s="234" t="e">
        <f t="shared" si="78"/>
        <v>#DIV/0!</v>
      </c>
    </row>
    <row r="362" spans="1:12" ht="25.5" x14ac:dyDescent="0.25">
      <c r="A362" s="581" t="s">
        <v>97</v>
      </c>
      <c r="B362" s="581"/>
      <c r="C362" s="581"/>
      <c r="D362" s="46" t="s">
        <v>106</v>
      </c>
      <c r="E362" s="202">
        <f t="shared" ref="E362:H366" si="84">SUM(E363)</f>
        <v>56843.62</v>
      </c>
      <c r="F362" s="202">
        <f t="shared" si="84"/>
        <v>64638</v>
      </c>
      <c r="G362" s="202">
        <f t="shared" si="84"/>
        <v>0</v>
      </c>
      <c r="H362" s="202">
        <f t="shared" si="84"/>
        <v>59369.94</v>
      </c>
      <c r="I362" s="185">
        <f t="shared" si="81"/>
        <v>104.44433341859649</v>
      </c>
      <c r="J362" s="236">
        <f t="shared" si="78"/>
        <v>91.849902534113056</v>
      </c>
    </row>
    <row r="363" spans="1:12" ht="25.5" x14ac:dyDescent="0.25">
      <c r="A363" s="569" t="s">
        <v>91</v>
      </c>
      <c r="B363" s="569"/>
      <c r="C363" s="569"/>
      <c r="D363" s="247" t="s">
        <v>95</v>
      </c>
      <c r="E363" s="238">
        <f t="shared" si="84"/>
        <v>56843.62</v>
      </c>
      <c r="F363" s="238">
        <f t="shared" si="84"/>
        <v>64638</v>
      </c>
      <c r="G363" s="238">
        <f t="shared" si="84"/>
        <v>0</v>
      </c>
      <c r="H363" s="238">
        <f t="shared" si="84"/>
        <v>59369.94</v>
      </c>
      <c r="I363" s="119">
        <f t="shared" si="81"/>
        <v>104.44433341859649</v>
      </c>
      <c r="J363" s="224">
        <f t="shared" si="78"/>
        <v>91.849902534113056</v>
      </c>
    </row>
    <row r="364" spans="1:12" x14ac:dyDescent="0.25">
      <c r="A364" s="571">
        <v>3</v>
      </c>
      <c r="B364" s="571"/>
      <c r="C364" s="571"/>
      <c r="D364" s="390" t="s">
        <v>6</v>
      </c>
      <c r="E364" s="374">
        <f t="shared" si="84"/>
        <v>56843.62</v>
      </c>
      <c r="F364" s="374">
        <f t="shared" si="84"/>
        <v>64638</v>
      </c>
      <c r="G364" s="374">
        <f t="shared" si="84"/>
        <v>0</v>
      </c>
      <c r="H364" s="374">
        <f t="shared" si="84"/>
        <v>59369.94</v>
      </c>
      <c r="I364" s="375">
        <f t="shared" si="81"/>
        <v>104.44433341859649</v>
      </c>
      <c r="J364" s="376">
        <f t="shared" si="78"/>
        <v>91.849902534113056</v>
      </c>
    </row>
    <row r="365" spans="1:12" x14ac:dyDescent="0.25">
      <c r="A365" s="570">
        <v>32</v>
      </c>
      <c r="B365" s="570"/>
      <c r="C365" s="570"/>
      <c r="D365" s="398" t="s">
        <v>15</v>
      </c>
      <c r="E365" s="400">
        <f>SUM(E366)</f>
        <v>56843.62</v>
      </c>
      <c r="F365" s="400">
        <f t="shared" si="84"/>
        <v>64638</v>
      </c>
      <c r="G365" s="400">
        <f t="shared" si="84"/>
        <v>0</v>
      </c>
      <c r="H365" s="400">
        <f t="shared" si="84"/>
        <v>59369.94</v>
      </c>
      <c r="I365" s="401">
        <f t="shared" si="81"/>
        <v>104.44433341859649</v>
      </c>
      <c r="J365" s="402">
        <f t="shared" si="78"/>
        <v>91.849902534113056</v>
      </c>
    </row>
    <row r="366" spans="1:12" x14ac:dyDescent="0.25">
      <c r="A366" s="358">
        <v>322</v>
      </c>
      <c r="B366" s="359"/>
      <c r="C366" s="360"/>
      <c r="D366" s="366" t="s">
        <v>163</v>
      </c>
      <c r="E366" s="326">
        <f>SUM(E367)</f>
        <v>56843.62</v>
      </c>
      <c r="F366" s="326">
        <v>64638</v>
      </c>
      <c r="G366" s="326">
        <f t="shared" si="84"/>
        <v>0</v>
      </c>
      <c r="H366" s="326">
        <f t="shared" si="84"/>
        <v>59369.94</v>
      </c>
      <c r="I366" s="327">
        <f t="shared" si="81"/>
        <v>104.44433341859649</v>
      </c>
      <c r="J366" s="328">
        <f t="shared" si="78"/>
        <v>91.849902534113056</v>
      </c>
    </row>
    <row r="367" spans="1:12" x14ac:dyDescent="0.25">
      <c r="A367" s="159">
        <v>3222</v>
      </c>
      <c r="B367" s="160"/>
      <c r="C367" s="161"/>
      <c r="D367" s="167" t="s">
        <v>165</v>
      </c>
      <c r="E367" s="212">
        <v>56843.62</v>
      </c>
      <c r="F367" s="212"/>
      <c r="G367" s="219"/>
      <c r="H367" s="212">
        <v>59369.94</v>
      </c>
      <c r="I367" s="68">
        <f t="shared" si="81"/>
        <v>104.44433341859649</v>
      </c>
      <c r="J367" s="234" t="e">
        <f t="shared" si="78"/>
        <v>#DIV/0!</v>
      </c>
    </row>
    <row r="368" spans="1:12" ht="38.25" x14ac:dyDescent="0.25">
      <c r="A368" s="578" t="s">
        <v>117</v>
      </c>
      <c r="B368" s="578"/>
      <c r="C368" s="578"/>
      <c r="D368" s="46" t="s">
        <v>107</v>
      </c>
      <c r="E368" s="213">
        <f>SUM(E369)</f>
        <v>661.5</v>
      </c>
      <c r="F368" s="213">
        <f t="shared" ref="F368:H368" si="85">SUM(F369)</f>
        <v>653</v>
      </c>
      <c r="G368" s="213">
        <f t="shared" si="85"/>
        <v>0</v>
      </c>
      <c r="H368" s="213">
        <f t="shared" si="85"/>
        <v>652.5</v>
      </c>
      <c r="I368" s="185">
        <f t="shared" si="81"/>
        <v>98.639455782312922</v>
      </c>
      <c r="J368" s="236">
        <f t="shared" si="78"/>
        <v>99.923430321592662</v>
      </c>
    </row>
    <row r="369" spans="1:12" ht="25.5" x14ac:dyDescent="0.25">
      <c r="A369" s="248" t="s">
        <v>119</v>
      </c>
      <c r="B369" s="249" t="s">
        <v>118</v>
      </c>
      <c r="C369" s="250"/>
      <c r="D369" s="251" t="s">
        <v>95</v>
      </c>
      <c r="E369" s="238">
        <f>SUM(E370)</f>
        <v>661.5</v>
      </c>
      <c r="F369" s="238">
        <f t="shared" ref="F369:H372" si="86">SUM(F370)</f>
        <v>653</v>
      </c>
      <c r="G369" s="238">
        <f t="shared" si="86"/>
        <v>0</v>
      </c>
      <c r="H369" s="238">
        <f t="shared" si="86"/>
        <v>652.5</v>
      </c>
      <c r="I369" s="119">
        <f t="shared" si="81"/>
        <v>98.639455782312922</v>
      </c>
      <c r="J369" s="224">
        <f t="shared" si="78"/>
        <v>99.923430321592662</v>
      </c>
    </row>
    <row r="370" spans="1:12" x14ac:dyDescent="0.25">
      <c r="A370" s="579">
        <v>3</v>
      </c>
      <c r="B370" s="579"/>
      <c r="C370" s="579"/>
      <c r="D370" s="390" t="s">
        <v>6</v>
      </c>
      <c r="E370" s="374">
        <f>SUM(E371)</f>
        <v>661.5</v>
      </c>
      <c r="F370" s="374">
        <f t="shared" si="86"/>
        <v>653</v>
      </c>
      <c r="G370" s="374">
        <f t="shared" si="86"/>
        <v>0</v>
      </c>
      <c r="H370" s="374">
        <f t="shared" si="86"/>
        <v>652.5</v>
      </c>
      <c r="I370" s="375">
        <f t="shared" si="81"/>
        <v>98.639455782312922</v>
      </c>
      <c r="J370" s="376">
        <f t="shared" si="78"/>
        <v>99.923430321592662</v>
      </c>
    </row>
    <row r="371" spans="1:12" x14ac:dyDescent="0.25">
      <c r="A371" s="580">
        <v>38</v>
      </c>
      <c r="B371" s="580"/>
      <c r="C371" s="580"/>
      <c r="D371" s="165" t="s">
        <v>49</v>
      </c>
      <c r="E371" s="214">
        <f>SUM(E372)</f>
        <v>661.5</v>
      </c>
      <c r="F371" s="214">
        <f t="shared" si="86"/>
        <v>653</v>
      </c>
      <c r="G371" s="214">
        <f t="shared" si="86"/>
        <v>0</v>
      </c>
      <c r="H371" s="214">
        <f t="shared" si="86"/>
        <v>652.5</v>
      </c>
      <c r="I371" s="183">
        <f t="shared" si="81"/>
        <v>98.639455782312922</v>
      </c>
      <c r="J371" s="254">
        <f t="shared" si="78"/>
        <v>99.923430321592662</v>
      </c>
    </row>
    <row r="372" spans="1:12" x14ac:dyDescent="0.25">
      <c r="A372" s="358">
        <v>381</v>
      </c>
      <c r="B372" s="359"/>
      <c r="C372" s="360"/>
      <c r="D372" s="366" t="s">
        <v>145</v>
      </c>
      <c r="E372" s="326">
        <f>SUM(E373)</f>
        <v>661.5</v>
      </c>
      <c r="F372" s="326">
        <v>653</v>
      </c>
      <c r="G372" s="326">
        <f t="shared" si="86"/>
        <v>0</v>
      </c>
      <c r="H372" s="326">
        <f t="shared" si="86"/>
        <v>652.5</v>
      </c>
      <c r="I372" s="327">
        <f t="shared" si="81"/>
        <v>98.639455782312922</v>
      </c>
      <c r="J372" s="328">
        <f t="shared" si="78"/>
        <v>99.923430321592662</v>
      </c>
    </row>
    <row r="373" spans="1:12" x14ac:dyDescent="0.25">
      <c r="A373" s="159">
        <v>3812</v>
      </c>
      <c r="B373" s="160"/>
      <c r="C373" s="161"/>
      <c r="D373" s="167" t="s">
        <v>191</v>
      </c>
      <c r="E373" s="212">
        <v>661.5</v>
      </c>
      <c r="F373" s="212"/>
      <c r="G373" s="212"/>
      <c r="H373" s="212">
        <v>652.5</v>
      </c>
      <c r="I373" s="68">
        <f t="shared" si="81"/>
        <v>98.639455782312922</v>
      </c>
      <c r="J373" s="234" t="e">
        <f t="shared" si="78"/>
        <v>#DIV/0!</v>
      </c>
    </row>
    <row r="374" spans="1:12" x14ac:dyDescent="0.25">
      <c r="A374" s="581" t="s">
        <v>108</v>
      </c>
      <c r="B374" s="581"/>
      <c r="C374" s="581"/>
      <c r="D374" s="46" t="s">
        <v>109</v>
      </c>
      <c r="E374" s="213">
        <f>SUM(E375+E382+E387)</f>
        <v>39333.03</v>
      </c>
      <c r="F374" s="213">
        <f>SUM(F375+F382+F387)</f>
        <v>43234</v>
      </c>
      <c r="G374" s="213">
        <f>SUM(G375+G382+G387)</f>
        <v>0</v>
      </c>
      <c r="H374" s="213">
        <f>SUM(H375+H382+H387)</f>
        <v>39878.129999999997</v>
      </c>
      <c r="I374" s="185">
        <f t="shared" si="81"/>
        <v>101.38585814517722</v>
      </c>
      <c r="J374" s="236">
        <f t="shared" si="78"/>
        <v>92.237891474302629</v>
      </c>
      <c r="L374" s="77"/>
    </row>
    <row r="375" spans="1:12" x14ac:dyDescent="0.25">
      <c r="A375" s="569" t="s">
        <v>64</v>
      </c>
      <c r="B375" s="569"/>
      <c r="C375" s="569"/>
      <c r="D375" s="247" t="s">
        <v>65</v>
      </c>
      <c r="E375" s="238">
        <f t="shared" ref="E375:H376" si="87">SUM(E376)</f>
        <v>6797.03</v>
      </c>
      <c r="F375" s="238">
        <f>SUM(F378+F380)</f>
        <v>7250</v>
      </c>
      <c r="G375" s="238">
        <f t="shared" si="87"/>
        <v>0</v>
      </c>
      <c r="H375" s="238">
        <f t="shared" si="87"/>
        <v>7341.72</v>
      </c>
      <c r="I375" s="119">
        <f t="shared" si="81"/>
        <v>108.01364713705838</v>
      </c>
      <c r="J375" s="224">
        <f t="shared" si="78"/>
        <v>101.26510344827587</v>
      </c>
    </row>
    <row r="376" spans="1:12" x14ac:dyDescent="0.25">
      <c r="A376" s="377">
        <v>3</v>
      </c>
      <c r="B376" s="378"/>
      <c r="C376" s="379"/>
      <c r="D376" s="379" t="s">
        <v>6</v>
      </c>
      <c r="E376" s="374">
        <f>SUM(E377)</f>
        <v>6797.03</v>
      </c>
      <c r="F376" s="374">
        <f t="shared" si="87"/>
        <v>7250</v>
      </c>
      <c r="G376" s="374">
        <f t="shared" si="87"/>
        <v>0</v>
      </c>
      <c r="H376" s="374">
        <f>SUM(H377)</f>
        <v>7341.72</v>
      </c>
      <c r="I376" s="375">
        <f t="shared" si="81"/>
        <v>108.01364713705838</v>
      </c>
      <c r="J376" s="376">
        <f t="shared" ref="J376:J424" si="88">SUM(H376/F376*100)</f>
        <v>101.26510344827587</v>
      </c>
    </row>
    <row r="377" spans="1:12" x14ac:dyDescent="0.25">
      <c r="A377" s="420">
        <v>31</v>
      </c>
      <c r="B377" s="421"/>
      <c r="C377" s="416"/>
      <c r="D377" s="416" t="s">
        <v>7</v>
      </c>
      <c r="E377" s="417">
        <f>SUM(E378+E380)</f>
        <v>6797.03</v>
      </c>
      <c r="F377" s="417">
        <f t="shared" ref="F377:H377" si="89">SUM(F378+F380)</f>
        <v>7250</v>
      </c>
      <c r="G377" s="417">
        <f t="shared" si="89"/>
        <v>0</v>
      </c>
      <c r="H377" s="417">
        <f t="shared" si="89"/>
        <v>7341.72</v>
      </c>
      <c r="I377" s="418">
        <f t="shared" si="81"/>
        <v>108.01364713705838</v>
      </c>
      <c r="J377" s="419">
        <f t="shared" si="88"/>
        <v>101.26510344827587</v>
      </c>
    </row>
    <row r="378" spans="1:12" x14ac:dyDescent="0.25">
      <c r="A378" s="340">
        <v>311</v>
      </c>
      <c r="B378" s="341"/>
      <c r="C378" s="325"/>
      <c r="D378" s="325" t="s">
        <v>209</v>
      </c>
      <c r="E378" s="326">
        <f>SUM(E379)</f>
        <v>6622.03</v>
      </c>
      <c r="F378" s="326">
        <v>7030</v>
      </c>
      <c r="G378" s="326">
        <f t="shared" ref="G378:H378" si="90">SUM(G379)</f>
        <v>0</v>
      </c>
      <c r="H378" s="326">
        <f t="shared" si="90"/>
        <v>7121.72</v>
      </c>
      <c r="I378" s="327">
        <f t="shared" si="81"/>
        <v>107.54587339531835</v>
      </c>
      <c r="J378" s="328">
        <f t="shared" si="88"/>
        <v>101.30469416785206</v>
      </c>
    </row>
    <row r="379" spans="1:12" x14ac:dyDescent="0.25">
      <c r="A379" s="130">
        <v>3111</v>
      </c>
      <c r="B379" s="78"/>
      <c r="C379" s="123"/>
      <c r="D379" s="123" t="s">
        <v>153</v>
      </c>
      <c r="E379" s="212">
        <v>6622.03</v>
      </c>
      <c r="F379" s="212"/>
      <c r="G379" s="212"/>
      <c r="H379" s="212">
        <v>7121.72</v>
      </c>
      <c r="I379" s="68">
        <f t="shared" si="81"/>
        <v>107.54587339531835</v>
      </c>
      <c r="J379" s="234" t="e">
        <f t="shared" si="88"/>
        <v>#DIV/0!</v>
      </c>
    </row>
    <row r="380" spans="1:12" x14ac:dyDescent="0.25">
      <c r="A380" s="340">
        <v>312</v>
      </c>
      <c r="B380" s="341"/>
      <c r="C380" s="325"/>
      <c r="D380" s="325" t="s">
        <v>155</v>
      </c>
      <c r="E380" s="326">
        <f>SUM(E381)</f>
        <v>175</v>
      </c>
      <c r="F380" s="326">
        <v>220</v>
      </c>
      <c r="G380" s="326">
        <f t="shared" ref="G380:H380" si="91">SUM(G381)</f>
        <v>0</v>
      </c>
      <c r="H380" s="326">
        <f t="shared" si="91"/>
        <v>220</v>
      </c>
      <c r="I380" s="327">
        <f t="shared" si="81"/>
        <v>125.71428571428571</v>
      </c>
      <c r="J380" s="328">
        <f t="shared" si="88"/>
        <v>100</v>
      </c>
    </row>
    <row r="381" spans="1:12" x14ac:dyDescent="0.25">
      <c r="A381" s="130">
        <v>3121</v>
      </c>
      <c r="B381" s="78"/>
      <c r="C381" s="123"/>
      <c r="D381" s="123" t="s">
        <v>155</v>
      </c>
      <c r="E381" s="212">
        <v>175</v>
      </c>
      <c r="F381" s="212">
        <v>0</v>
      </c>
      <c r="G381" s="212"/>
      <c r="H381" s="212">
        <v>220</v>
      </c>
      <c r="I381" s="68">
        <f t="shared" si="81"/>
        <v>125.71428571428571</v>
      </c>
      <c r="J381" s="234" t="e">
        <f t="shared" si="88"/>
        <v>#DIV/0!</v>
      </c>
    </row>
    <row r="382" spans="1:12" ht="25.5" x14ac:dyDescent="0.25">
      <c r="A382" s="569" t="s">
        <v>99</v>
      </c>
      <c r="B382" s="569"/>
      <c r="C382" s="569"/>
      <c r="D382" s="247" t="s">
        <v>100</v>
      </c>
      <c r="E382" s="238">
        <f t="shared" ref="E382:H384" si="92">SUM(E383)</f>
        <v>12144.94</v>
      </c>
      <c r="F382" s="238">
        <f t="shared" si="92"/>
        <v>19963</v>
      </c>
      <c r="G382" s="238">
        <f t="shared" si="92"/>
        <v>0</v>
      </c>
      <c r="H382" s="238">
        <f t="shared" si="92"/>
        <v>16217.5</v>
      </c>
      <c r="I382" s="119">
        <f t="shared" si="81"/>
        <v>133.53297751985599</v>
      </c>
      <c r="J382" s="224">
        <f t="shared" si="88"/>
        <v>81.237789911335966</v>
      </c>
    </row>
    <row r="383" spans="1:12" x14ac:dyDescent="0.25">
      <c r="A383" s="571">
        <v>3</v>
      </c>
      <c r="B383" s="571"/>
      <c r="C383" s="571"/>
      <c r="D383" s="390" t="s">
        <v>6</v>
      </c>
      <c r="E383" s="374">
        <f t="shared" si="92"/>
        <v>12144.94</v>
      </c>
      <c r="F383" s="374">
        <f t="shared" si="92"/>
        <v>19963</v>
      </c>
      <c r="G383" s="374">
        <f t="shared" si="92"/>
        <v>0</v>
      </c>
      <c r="H383" s="374">
        <f t="shared" si="92"/>
        <v>16217.5</v>
      </c>
      <c r="I383" s="375">
        <f t="shared" si="81"/>
        <v>133.53297751985599</v>
      </c>
      <c r="J383" s="376">
        <f t="shared" si="88"/>
        <v>81.237789911335966</v>
      </c>
    </row>
    <row r="384" spans="1:12" x14ac:dyDescent="0.25">
      <c r="A384" s="570">
        <v>32</v>
      </c>
      <c r="B384" s="570"/>
      <c r="C384" s="570"/>
      <c r="D384" s="398" t="s">
        <v>15</v>
      </c>
      <c r="E384" s="400">
        <f>SUM(E385)</f>
        <v>12144.94</v>
      </c>
      <c r="F384" s="400">
        <f>SUM(F385)</f>
        <v>19963</v>
      </c>
      <c r="G384" s="400">
        <f t="shared" si="92"/>
        <v>0</v>
      </c>
      <c r="H384" s="400">
        <f t="shared" si="92"/>
        <v>16217.5</v>
      </c>
      <c r="I384" s="401">
        <f t="shared" si="81"/>
        <v>133.53297751985599</v>
      </c>
      <c r="J384" s="402">
        <f t="shared" si="88"/>
        <v>81.237789911335966</v>
      </c>
    </row>
    <row r="385" spans="1:12" x14ac:dyDescent="0.25">
      <c r="A385" s="156">
        <v>323</v>
      </c>
      <c r="B385" s="157"/>
      <c r="C385" s="158"/>
      <c r="D385" s="174" t="s">
        <v>170</v>
      </c>
      <c r="E385" s="210">
        <f>SUM(E386)</f>
        <v>12144.94</v>
      </c>
      <c r="F385" s="210">
        <v>19963</v>
      </c>
      <c r="G385" s="210">
        <f>SUM(F386)</f>
        <v>0</v>
      </c>
      <c r="H385" s="210">
        <f>SUM(H386)</f>
        <v>16217.5</v>
      </c>
      <c r="I385" s="186">
        <f t="shared" si="81"/>
        <v>133.53297751985599</v>
      </c>
      <c r="J385" s="234">
        <f t="shared" si="88"/>
        <v>81.237789911335966</v>
      </c>
    </row>
    <row r="386" spans="1:12" x14ac:dyDescent="0.25">
      <c r="A386" s="175">
        <v>3239</v>
      </c>
      <c r="B386" s="176"/>
      <c r="C386" s="177"/>
      <c r="D386" s="230" t="s">
        <v>179</v>
      </c>
      <c r="E386" s="210">
        <v>12144.94</v>
      </c>
      <c r="F386" s="210"/>
      <c r="G386" s="210"/>
      <c r="H386" s="210">
        <v>16217.5</v>
      </c>
      <c r="I386" s="186"/>
      <c r="J386" s="234" t="e">
        <f t="shared" si="88"/>
        <v>#DIV/0!</v>
      </c>
    </row>
    <row r="387" spans="1:12" ht="14.45" customHeight="1" x14ac:dyDescent="0.25">
      <c r="A387" s="569" t="s">
        <v>110</v>
      </c>
      <c r="B387" s="569"/>
      <c r="C387" s="569"/>
      <c r="D387" s="247" t="s">
        <v>115</v>
      </c>
      <c r="E387" s="252">
        <f>SUM(E388)</f>
        <v>20391.059999999998</v>
      </c>
      <c r="F387" s="252">
        <f>SUM(F388)</f>
        <v>16021</v>
      </c>
      <c r="G387" s="252">
        <f t="shared" ref="G387:H387" si="93">SUM(G388)</f>
        <v>0</v>
      </c>
      <c r="H387" s="252">
        <f t="shared" si="93"/>
        <v>16318.909999999998</v>
      </c>
      <c r="I387" s="119">
        <f t="shared" si="81"/>
        <v>80.029728714446421</v>
      </c>
      <c r="J387" s="224">
        <f t="shared" si="88"/>
        <v>101.8594969103052</v>
      </c>
      <c r="L387" s="77"/>
    </row>
    <row r="388" spans="1:12" ht="14.45" customHeight="1" x14ac:dyDescent="0.25">
      <c r="A388" s="377">
        <v>3</v>
      </c>
      <c r="B388" s="378"/>
      <c r="C388" s="379"/>
      <c r="D388" s="379" t="s">
        <v>6</v>
      </c>
      <c r="E388" s="374">
        <f>SUM(E389+E396)</f>
        <v>20391.059999999998</v>
      </c>
      <c r="F388" s="374">
        <f>SUM(F389+F396)</f>
        <v>16021</v>
      </c>
      <c r="G388" s="374">
        <f t="shared" ref="G388:H388" si="94">SUM(G389+G396)</f>
        <v>0</v>
      </c>
      <c r="H388" s="374">
        <f t="shared" si="94"/>
        <v>16318.909999999998</v>
      </c>
      <c r="I388" s="375">
        <f t="shared" si="81"/>
        <v>80.029728714446421</v>
      </c>
      <c r="J388" s="376">
        <f t="shared" si="88"/>
        <v>101.8594969103052</v>
      </c>
    </row>
    <row r="389" spans="1:12" x14ac:dyDescent="0.25">
      <c r="A389" s="420">
        <v>31</v>
      </c>
      <c r="B389" s="421"/>
      <c r="C389" s="416"/>
      <c r="D389" s="416" t="s">
        <v>7</v>
      </c>
      <c r="E389" s="417">
        <f>SUM(E390+E392+E394)</f>
        <v>19931.059999999998</v>
      </c>
      <c r="F389" s="417">
        <f t="shared" ref="F389:H389" si="95">SUM(F390+F392+F394)</f>
        <v>15097</v>
      </c>
      <c r="G389" s="417">
        <f t="shared" si="95"/>
        <v>0</v>
      </c>
      <c r="H389" s="417">
        <f t="shared" si="95"/>
        <v>15361.179999999998</v>
      </c>
      <c r="I389" s="418">
        <f t="shared" si="81"/>
        <v>77.071565686922824</v>
      </c>
      <c r="J389" s="419">
        <f t="shared" si="88"/>
        <v>101.74988408293038</v>
      </c>
    </row>
    <row r="390" spans="1:12" x14ac:dyDescent="0.25">
      <c r="A390" s="340">
        <v>311</v>
      </c>
      <c r="B390" s="341"/>
      <c r="C390" s="325"/>
      <c r="D390" s="325" t="s">
        <v>209</v>
      </c>
      <c r="E390" s="326">
        <f>SUM(E391)</f>
        <v>15719.64</v>
      </c>
      <c r="F390" s="326">
        <v>12700</v>
      </c>
      <c r="G390" s="326">
        <f t="shared" ref="G390:H390" si="96">SUM(G391)</f>
        <v>0</v>
      </c>
      <c r="H390" s="326">
        <f t="shared" si="96"/>
        <v>12898.38</v>
      </c>
      <c r="I390" s="327">
        <f t="shared" si="81"/>
        <v>82.0526424269258</v>
      </c>
      <c r="J390" s="328">
        <f t="shared" si="88"/>
        <v>101.56204724409447</v>
      </c>
    </row>
    <row r="391" spans="1:12" s="74" customFormat="1" x14ac:dyDescent="0.25">
      <c r="A391" s="130">
        <v>3111</v>
      </c>
      <c r="B391" s="78"/>
      <c r="C391" s="123"/>
      <c r="D391" s="123" t="s">
        <v>153</v>
      </c>
      <c r="E391" s="212">
        <v>15719.64</v>
      </c>
      <c r="F391" s="212"/>
      <c r="G391" s="212"/>
      <c r="H391" s="212">
        <v>12898.38</v>
      </c>
      <c r="I391" s="68">
        <f t="shared" si="81"/>
        <v>82.0526424269258</v>
      </c>
      <c r="J391" s="234" t="e">
        <f t="shared" si="88"/>
        <v>#DIV/0!</v>
      </c>
    </row>
    <row r="392" spans="1:12" s="77" customFormat="1" x14ac:dyDescent="0.25">
      <c r="A392" s="340">
        <v>312</v>
      </c>
      <c r="B392" s="341"/>
      <c r="C392" s="325"/>
      <c r="D392" s="325" t="s">
        <v>155</v>
      </c>
      <c r="E392" s="326">
        <f>SUM(E393)</f>
        <v>525</v>
      </c>
      <c r="F392" s="326">
        <v>480</v>
      </c>
      <c r="G392" s="326">
        <f t="shared" ref="G392:H392" si="97">SUM(G393)</f>
        <v>0</v>
      </c>
      <c r="H392" s="326">
        <f t="shared" si="97"/>
        <v>480</v>
      </c>
      <c r="I392" s="327">
        <f t="shared" si="81"/>
        <v>91.428571428571431</v>
      </c>
      <c r="J392" s="328">
        <f t="shared" si="88"/>
        <v>100</v>
      </c>
    </row>
    <row r="393" spans="1:12" ht="14.45" customHeight="1" x14ac:dyDescent="0.25">
      <c r="A393" s="130">
        <v>3121</v>
      </c>
      <c r="B393" s="78"/>
      <c r="C393" s="123"/>
      <c r="D393" s="123" t="s">
        <v>155</v>
      </c>
      <c r="E393" s="212">
        <v>525</v>
      </c>
      <c r="F393" s="212"/>
      <c r="G393" s="212"/>
      <c r="H393" s="212">
        <v>480</v>
      </c>
      <c r="I393" s="68">
        <f t="shared" si="81"/>
        <v>91.428571428571431</v>
      </c>
      <c r="J393" s="234" t="e">
        <f t="shared" si="88"/>
        <v>#DIV/0!</v>
      </c>
    </row>
    <row r="394" spans="1:12" x14ac:dyDescent="0.25">
      <c r="A394" s="340">
        <v>313</v>
      </c>
      <c r="B394" s="341"/>
      <c r="C394" s="325"/>
      <c r="D394" s="325" t="s">
        <v>156</v>
      </c>
      <c r="E394" s="326">
        <f>SUM(E395)</f>
        <v>3686.42</v>
      </c>
      <c r="F394" s="326">
        <v>1917</v>
      </c>
      <c r="G394" s="326">
        <f t="shared" ref="G394:H394" si="98">SUM(G395)</f>
        <v>0</v>
      </c>
      <c r="H394" s="326">
        <f t="shared" si="98"/>
        <v>1982.8</v>
      </c>
      <c r="I394" s="327">
        <f t="shared" si="81"/>
        <v>53.786600550127218</v>
      </c>
      <c r="J394" s="328">
        <f t="shared" si="88"/>
        <v>103.43244653103807</v>
      </c>
    </row>
    <row r="395" spans="1:12" ht="25.5" x14ac:dyDescent="0.25">
      <c r="A395" s="130">
        <v>3132</v>
      </c>
      <c r="B395" s="78"/>
      <c r="C395" s="123"/>
      <c r="D395" s="123" t="s">
        <v>210</v>
      </c>
      <c r="E395" s="212">
        <v>3686.42</v>
      </c>
      <c r="F395" s="212"/>
      <c r="G395" s="212"/>
      <c r="H395" s="212">
        <v>1982.8</v>
      </c>
      <c r="I395" s="68">
        <f t="shared" si="81"/>
        <v>53.786600550127218</v>
      </c>
      <c r="J395" s="234" t="e">
        <f t="shared" si="88"/>
        <v>#DIV/0!</v>
      </c>
    </row>
    <row r="396" spans="1:12" x14ac:dyDescent="0.25">
      <c r="A396" s="403">
        <v>32</v>
      </c>
      <c r="B396" s="404"/>
      <c r="C396" s="405"/>
      <c r="D396" s="405" t="s">
        <v>15</v>
      </c>
      <c r="E396" s="400">
        <f>SUM(E397+E400)</f>
        <v>460</v>
      </c>
      <c r="F396" s="400">
        <f>SUM(F397+F398+F399+F400)</f>
        <v>924</v>
      </c>
      <c r="G396" s="400">
        <f t="shared" ref="G396:H396" si="99">SUM(G397+G400)</f>
        <v>0</v>
      </c>
      <c r="H396" s="400">
        <f t="shared" si="99"/>
        <v>957.73</v>
      </c>
      <c r="I396" s="401">
        <f t="shared" si="81"/>
        <v>208.20217391304348</v>
      </c>
      <c r="J396" s="402">
        <f t="shared" si="88"/>
        <v>103.6504329004329</v>
      </c>
    </row>
    <row r="397" spans="1:12" ht="14.45" customHeight="1" x14ac:dyDescent="0.25">
      <c r="A397" s="340">
        <v>321</v>
      </c>
      <c r="B397" s="341"/>
      <c r="C397" s="325"/>
      <c r="D397" s="325" t="s">
        <v>159</v>
      </c>
      <c r="E397" s="326">
        <f>SUM(E398+E399)</f>
        <v>460</v>
      </c>
      <c r="F397" s="326">
        <v>924</v>
      </c>
      <c r="G397" s="326">
        <f t="shared" ref="G397:H397" si="100">SUM(G398+G399)</f>
        <v>0</v>
      </c>
      <c r="H397" s="326">
        <f t="shared" si="100"/>
        <v>957.73</v>
      </c>
      <c r="I397" s="327">
        <f t="shared" si="81"/>
        <v>208.20217391304348</v>
      </c>
      <c r="J397" s="328">
        <f t="shared" si="88"/>
        <v>103.6504329004329</v>
      </c>
    </row>
    <row r="398" spans="1:12" x14ac:dyDescent="0.25">
      <c r="A398" s="182">
        <v>3211</v>
      </c>
      <c r="B398" s="172"/>
      <c r="C398" s="173"/>
      <c r="D398" s="167" t="s">
        <v>160</v>
      </c>
      <c r="E398" s="212"/>
      <c r="F398" s="212"/>
      <c r="G398" s="219"/>
      <c r="H398" s="212"/>
      <c r="I398" s="68" t="e">
        <f t="shared" si="81"/>
        <v>#DIV/0!</v>
      </c>
      <c r="J398" s="234" t="e">
        <f t="shared" si="88"/>
        <v>#DIV/0!</v>
      </c>
    </row>
    <row r="399" spans="1:12" ht="25.5" x14ac:dyDescent="0.25">
      <c r="A399" s="130">
        <v>3212</v>
      </c>
      <c r="B399" s="78"/>
      <c r="C399" s="123"/>
      <c r="D399" s="123" t="s">
        <v>211</v>
      </c>
      <c r="E399" s="212">
        <v>460</v>
      </c>
      <c r="F399" s="212"/>
      <c r="G399" s="212"/>
      <c r="H399" s="212">
        <v>957.73</v>
      </c>
      <c r="I399" s="68">
        <f t="shared" si="81"/>
        <v>208.20217391304348</v>
      </c>
      <c r="J399" s="234" t="e">
        <f t="shared" si="88"/>
        <v>#DIV/0!</v>
      </c>
    </row>
    <row r="400" spans="1:12" x14ac:dyDescent="0.25">
      <c r="A400" s="367">
        <v>323</v>
      </c>
      <c r="B400" s="368"/>
      <c r="C400" s="371"/>
      <c r="D400" s="366" t="s">
        <v>246</v>
      </c>
      <c r="E400" s="326">
        <f>SUM(E401)</f>
        <v>0</v>
      </c>
      <c r="F400" s="326">
        <f t="shared" ref="F400:H400" si="101">SUM(F401)</f>
        <v>0</v>
      </c>
      <c r="G400" s="326">
        <f t="shared" si="101"/>
        <v>0</v>
      </c>
      <c r="H400" s="326">
        <f t="shared" si="101"/>
        <v>0</v>
      </c>
      <c r="I400" s="327" t="e">
        <f t="shared" si="81"/>
        <v>#DIV/0!</v>
      </c>
      <c r="J400" s="328" t="e">
        <f t="shared" si="88"/>
        <v>#DIV/0!</v>
      </c>
    </row>
    <row r="401" spans="1:12" x14ac:dyDescent="0.25">
      <c r="A401" s="171">
        <v>3234</v>
      </c>
      <c r="B401" s="172"/>
      <c r="C401" s="173"/>
      <c r="D401" s="167" t="s">
        <v>247</v>
      </c>
      <c r="E401" s="212"/>
      <c r="F401" s="212"/>
      <c r="G401" s="219"/>
      <c r="H401" s="212"/>
      <c r="I401" s="68" t="e">
        <f t="shared" si="81"/>
        <v>#DIV/0!</v>
      </c>
      <c r="J401" s="234" t="e">
        <f t="shared" si="88"/>
        <v>#DIV/0!</v>
      </c>
    </row>
    <row r="402" spans="1:12" x14ac:dyDescent="0.25">
      <c r="A402" s="566" t="s">
        <v>281</v>
      </c>
      <c r="B402" s="567"/>
      <c r="C402" s="568"/>
      <c r="D402" s="41" t="s">
        <v>114</v>
      </c>
      <c r="E402" s="202">
        <f>SUM(E403+E408)</f>
        <v>1876.8000000000002</v>
      </c>
      <c r="F402" s="202">
        <f t="shared" ref="F402:H402" si="102">SUM(F403+F408)</f>
        <v>2336</v>
      </c>
      <c r="G402" s="202">
        <f t="shared" si="102"/>
        <v>0</v>
      </c>
      <c r="H402" s="202">
        <f t="shared" si="102"/>
        <v>1772.36</v>
      </c>
      <c r="I402" s="185">
        <f t="shared" si="81"/>
        <v>94.435208866155136</v>
      </c>
      <c r="J402" s="236">
        <f t="shared" si="88"/>
        <v>75.871575342465746</v>
      </c>
    </row>
    <row r="403" spans="1:12" ht="15" customHeight="1" x14ac:dyDescent="0.25">
      <c r="A403" s="563" t="s">
        <v>110</v>
      </c>
      <c r="B403" s="564"/>
      <c r="C403" s="565"/>
      <c r="D403" s="247" t="s">
        <v>115</v>
      </c>
      <c r="E403" s="252">
        <f>SUM(E404)</f>
        <v>268.63</v>
      </c>
      <c r="F403" s="252">
        <f t="shared" ref="F403:H406" si="103">SUM(F404)</f>
        <v>269</v>
      </c>
      <c r="G403" s="252">
        <f t="shared" si="103"/>
        <v>0</v>
      </c>
      <c r="H403" s="252">
        <f t="shared" si="103"/>
        <v>0</v>
      </c>
      <c r="I403" s="119">
        <f t="shared" si="81"/>
        <v>0</v>
      </c>
      <c r="J403" s="224">
        <f t="shared" si="88"/>
        <v>0</v>
      </c>
    </row>
    <row r="404" spans="1:12" x14ac:dyDescent="0.25">
      <c r="A404" s="575">
        <v>3</v>
      </c>
      <c r="B404" s="576"/>
      <c r="C404" s="577"/>
      <c r="D404" s="390" t="s">
        <v>6</v>
      </c>
      <c r="E404" s="394">
        <f>SUM(E405)</f>
        <v>268.63</v>
      </c>
      <c r="F404" s="394">
        <f t="shared" si="103"/>
        <v>269</v>
      </c>
      <c r="G404" s="394">
        <f t="shared" si="103"/>
        <v>0</v>
      </c>
      <c r="H404" s="394">
        <f t="shared" si="103"/>
        <v>0</v>
      </c>
      <c r="I404" s="375">
        <f t="shared" si="81"/>
        <v>0</v>
      </c>
      <c r="J404" s="376">
        <f t="shared" si="88"/>
        <v>0</v>
      </c>
    </row>
    <row r="405" spans="1:12" x14ac:dyDescent="0.25">
      <c r="A405" s="572">
        <v>32</v>
      </c>
      <c r="B405" s="573"/>
      <c r="C405" s="574"/>
      <c r="D405" s="398" t="s">
        <v>15</v>
      </c>
      <c r="E405" s="399">
        <f>SUM(E406)</f>
        <v>268.63</v>
      </c>
      <c r="F405" s="399">
        <f t="shared" si="103"/>
        <v>269</v>
      </c>
      <c r="G405" s="399">
        <f t="shared" si="103"/>
        <v>0</v>
      </c>
      <c r="H405" s="399">
        <f t="shared" si="103"/>
        <v>0</v>
      </c>
      <c r="I405" s="401">
        <f t="shared" si="81"/>
        <v>0</v>
      </c>
      <c r="J405" s="402">
        <f t="shared" si="88"/>
        <v>0</v>
      </c>
    </row>
    <row r="406" spans="1:12" x14ac:dyDescent="0.25">
      <c r="A406" s="358">
        <v>322</v>
      </c>
      <c r="B406" s="359"/>
      <c r="C406" s="360"/>
      <c r="D406" s="369" t="s">
        <v>163</v>
      </c>
      <c r="E406" s="372">
        <f>SUM(E407)</f>
        <v>268.63</v>
      </c>
      <c r="F406" s="372">
        <v>269</v>
      </c>
      <c r="G406" s="372">
        <f t="shared" si="103"/>
        <v>0</v>
      </c>
      <c r="H406" s="372">
        <f t="shared" si="103"/>
        <v>0</v>
      </c>
      <c r="I406" s="327">
        <f t="shared" si="81"/>
        <v>0</v>
      </c>
      <c r="J406" s="328">
        <f t="shared" si="88"/>
        <v>0</v>
      </c>
    </row>
    <row r="407" spans="1:12" x14ac:dyDescent="0.25">
      <c r="A407" s="159">
        <v>3222</v>
      </c>
      <c r="B407" s="160"/>
      <c r="C407" s="161"/>
      <c r="D407" s="38" t="s">
        <v>165</v>
      </c>
      <c r="E407" s="219">
        <v>268.63</v>
      </c>
      <c r="F407" s="219"/>
      <c r="G407" s="219"/>
      <c r="H407" s="212">
        <v>0</v>
      </c>
      <c r="I407" s="68">
        <f t="shared" si="81"/>
        <v>0</v>
      </c>
      <c r="J407" s="234" t="e">
        <f t="shared" si="88"/>
        <v>#DIV/0!</v>
      </c>
    </row>
    <row r="408" spans="1:12" x14ac:dyDescent="0.25">
      <c r="A408" s="563" t="s">
        <v>66</v>
      </c>
      <c r="B408" s="564"/>
      <c r="C408" s="565"/>
      <c r="D408" s="247" t="s">
        <v>116</v>
      </c>
      <c r="E408" s="252">
        <f>SUM(E409)</f>
        <v>1608.17</v>
      </c>
      <c r="F408" s="252">
        <f t="shared" ref="F408:H409" si="104">SUM(F409)</f>
        <v>2067</v>
      </c>
      <c r="G408" s="252">
        <f t="shared" si="104"/>
        <v>0</v>
      </c>
      <c r="H408" s="252">
        <f t="shared" si="104"/>
        <v>1772.36</v>
      </c>
      <c r="I408" s="119">
        <f t="shared" si="81"/>
        <v>110.20974150742768</v>
      </c>
      <c r="J408" s="224">
        <f t="shared" si="88"/>
        <v>85.745524915336233</v>
      </c>
    </row>
    <row r="409" spans="1:12" x14ac:dyDescent="0.25">
      <c r="A409" s="575">
        <v>3</v>
      </c>
      <c r="B409" s="576"/>
      <c r="C409" s="577"/>
      <c r="D409" s="390" t="s">
        <v>6</v>
      </c>
      <c r="E409" s="394">
        <f>SUM(E410)</f>
        <v>1608.17</v>
      </c>
      <c r="F409" s="394">
        <f t="shared" si="104"/>
        <v>2067</v>
      </c>
      <c r="G409" s="394">
        <f t="shared" si="104"/>
        <v>0</v>
      </c>
      <c r="H409" s="394">
        <f t="shared" si="104"/>
        <v>1772.36</v>
      </c>
      <c r="I409" s="375">
        <f t="shared" si="81"/>
        <v>110.20974150742768</v>
      </c>
      <c r="J409" s="376">
        <f t="shared" si="88"/>
        <v>85.745524915336233</v>
      </c>
    </row>
    <row r="410" spans="1:12" x14ac:dyDescent="0.25">
      <c r="A410" s="572">
        <v>32</v>
      </c>
      <c r="B410" s="573"/>
      <c r="C410" s="574"/>
      <c r="D410" s="398" t="s">
        <v>15</v>
      </c>
      <c r="E410" s="399">
        <f>SUM(E411)</f>
        <v>1608.17</v>
      </c>
      <c r="F410" s="399">
        <f t="shared" ref="F410:H411" si="105">SUM(F411)</f>
        <v>2067</v>
      </c>
      <c r="G410" s="399">
        <f t="shared" si="105"/>
        <v>0</v>
      </c>
      <c r="H410" s="399">
        <f t="shared" si="105"/>
        <v>1772.36</v>
      </c>
      <c r="I410" s="401">
        <f t="shared" si="81"/>
        <v>110.20974150742768</v>
      </c>
      <c r="J410" s="402">
        <f t="shared" si="88"/>
        <v>85.745524915336233</v>
      </c>
    </row>
    <row r="411" spans="1:12" x14ac:dyDescent="0.25">
      <c r="A411" s="358">
        <v>322</v>
      </c>
      <c r="B411" s="359"/>
      <c r="C411" s="360"/>
      <c r="D411" s="369" t="s">
        <v>163</v>
      </c>
      <c r="E411" s="372">
        <f>SUM(E412)</f>
        <v>1608.17</v>
      </c>
      <c r="F411" s="372">
        <v>2067</v>
      </c>
      <c r="G411" s="372">
        <f t="shared" si="105"/>
        <v>0</v>
      </c>
      <c r="H411" s="372">
        <f t="shared" si="105"/>
        <v>1772.36</v>
      </c>
      <c r="I411" s="327">
        <f t="shared" si="81"/>
        <v>110.20974150742768</v>
      </c>
      <c r="J411" s="328">
        <f t="shared" si="88"/>
        <v>85.745524915336233</v>
      </c>
      <c r="L411" s="74"/>
    </row>
    <row r="412" spans="1:12" x14ac:dyDescent="0.25">
      <c r="A412" s="156">
        <v>3222</v>
      </c>
      <c r="B412" s="157"/>
      <c r="C412" s="158"/>
      <c r="D412" s="47" t="s">
        <v>165</v>
      </c>
      <c r="E412" s="220">
        <v>1608.17</v>
      </c>
      <c r="F412" s="220"/>
      <c r="G412" s="220"/>
      <c r="H412" s="220">
        <v>1772.36</v>
      </c>
      <c r="I412" s="186">
        <f t="shared" si="81"/>
        <v>110.20974150742768</v>
      </c>
      <c r="J412" s="234" t="e">
        <f t="shared" si="88"/>
        <v>#DIV/0!</v>
      </c>
    </row>
    <row r="413" spans="1:12" x14ac:dyDescent="0.25">
      <c r="A413" s="563" t="s">
        <v>256</v>
      </c>
      <c r="B413" s="564"/>
      <c r="C413" s="565"/>
      <c r="D413" s="253" t="s">
        <v>94</v>
      </c>
      <c r="E413" s="252">
        <f>SUM(E414)</f>
        <v>79.14</v>
      </c>
      <c r="F413" s="252">
        <f t="shared" ref="F413:H413" si="106">SUM(F414)</f>
        <v>90</v>
      </c>
      <c r="G413" s="252">
        <f t="shared" si="106"/>
        <v>0</v>
      </c>
      <c r="H413" s="252">
        <f t="shared" si="106"/>
        <v>26.4</v>
      </c>
      <c r="I413" s="119">
        <f t="shared" si="81"/>
        <v>33.35860500379075</v>
      </c>
      <c r="J413" s="224">
        <f t="shared" si="88"/>
        <v>29.333333333333332</v>
      </c>
    </row>
    <row r="414" spans="1:12" x14ac:dyDescent="0.25">
      <c r="A414" s="391">
        <v>3</v>
      </c>
      <c r="B414" s="392"/>
      <c r="C414" s="393"/>
      <c r="D414" s="390" t="s">
        <v>163</v>
      </c>
      <c r="E414" s="394">
        <f>SUM(E415)</f>
        <v>79.14</v>
      </c>
      <c r="F414" s="394">
        <f>SUM(F415)</f>
        <v>90</v>
      </c>
      <c r="G414" s="394">
        <f>SUM(G415)</f>
        <v>0</v>
      </c>
      <c r="H414" s="394">
        <f>SUM(H415)</f>
        <v>26.4</v>
      </c>
      <c r="I414" s="375">
        <f t="shared" si="81"/>
        <v>33.35860500379075</v>
      </c>
      <c r="J414" s="376">
        <f t="shared" si="88"/>
        <v>29.333333333333332</v>
      </c>
    </row>
    <row r="415" spans="1:12" x14ac:dyDescent="0.25">
      <c r="A415" s="395">
        <v>32</v>
      </c>
      <c r="B415" s="396"/>
      <c r="C415" s="397"/>
      <c r="D415" s="398" t="s">
        <v>6</v>
      </c>
      <c r="E415" s="399">
        <f>SUM(E417)</f>
        <v>79.14</v>
      </c>
      <c r="F415" s="399">
        <f>SUM(F416)</f>
        <v>90</v>
      </c>
      <c r="G415" s="399"/>
      <c r="H415" s="400">
        <f>SUM(H416)</f>
        <v>26.4</v>
      </c>
      <c r="I415" s="401">
        <f t="shared" si="81"/>
        <v>33.35860500379075</v>
      </c>
      <c r="J415" s="402">
        <f t="shared" si="88"/>
        <v>29.333333333333332</v>
      </c>
    </row>
    <row r="416" spans="1:12" x14ac:dyDescent="0.25">
      <c r="A416" s="358">
        <v>322</v>
      </c>
      <c r="B416" s="359"/>
      <c r="C416" s="360"/>
      <c r="D416" s="366" t="s">
        <v>163</v>
      </c>
      <c r="E416" s="372">
        <f>SUM(E424)</f>
        <v>0</v>
      </c>
      <c r="F416" s="372">
        <v>90</v>
      </c>
      <c r="G416" s="372">
        <f>SUM(G424)</f>
        <v>0</v>
      </c>
      <c r="H416" s="326">
        <f>SUM(H417)</f>
        <v>26.4</v>
      </c>
      <c r="I416" s="327" t="e">
        <f t="shared" si="81"/>
        <v>#DIV/0!</v>
      </c>
      <c r="J416" s="328">
        <f t="shared" si="88"/>
        <v>29.333333333333332</v>
      </c>
    </row>
    <row r="417" spans="1:10" x14ac:dyDescent="0.25">
      <c r="A417" s="159">
        <v>3224</v>
      </c>
      <c r="B417" s="160"/>
      <c r="C417" s="161"/>
      <c r="D417" s="167" t="s">
        <v>258</v>
      </c>
      <c r="E417" s="219">
        <v>79.14</v>
      </c>
      <c r="F417" s="219"/>
      <c r="G417" s="219"/>
      <c r="H417" s="212">
        <v>26.4</v>
      </c>
      <c r="I417" s="68">
        <f t="shared" ref="I417" si="107">SUM(H417/E417*100)</f>
        <v>33.35860500379075</v>
      </c>
      <c r="J417" s="234" t="e">
        <f t="shared" ref="J417" si="108">SUM(H417/F417*100)</f>
        <v>#DIV/0!</v>
      </c>
    </row>
    <row r="418" spans="1:10" x14ac:dyDescent="0.25">
      <c r="A418" s="563" t="s">
        <v>110</v>
      </c>
      <c r="B418" s="564"/>
      <c r="C418" s="565"/>
      <c r="D418" s="318" t="s">
        <v>277</v>
      </c>
      <c r="E418" s="319">
        <f>SUM(E419)</f>
        <v>9000</v>
      </c>
      <c r="F418" s="319">
        <f>SUM(F419)</f>
        <v>15300</v>
      </c>
      <c r="G418" s="319"/>
      <c r="H418" s="320">
        <f>SUM(H419)</f>
        <v>0</v>
      </c>
      <c r="I418" s="184"/>
      <c r="J418" s="235"/>
    </row>
    <row r="419" spans="1:10" x14ac:dyDescent="0.25">
      <c r="A419" s="391">
        <v>3</v>
      </c>
      <c r="B419" s="392"/>
      <c r="C419" s="393"/>
      <c r="D419" s="384" t="s">
        <v>278</v>
      </c>
      <c r="E419" s="394">
        <f>SUM(E420+E421+E422)</f>
        <v>9000</v>
      </c>
      <c r="F419" s="394">
        <f>SUM(F420+F421+F422)</f>
        <v>15300</v>
      </c>
      <c r="G419" s="394"/>
      <c r="H419" s="374">
        <f>SUM(H420+H421+H422)</f>
        <v>0</v>
      </c>
      <c r="I419" s="375"/>
      <c r="J419" s="376">
        <f t="shared" ref="J419" si="109">SUM(H419/F419*100)</f>
        <v>0</v>
      </c>
    </row>
    <row r="420" spans="1:10" x14ac:dyDescent="0.25">
      <c r="A420" s="358">
        <v>311</v>
      </c>
      <c r="B420" s="359"/>
      <c r="C420" s="360"/>
      <c r="D420" s="366" t="s">
        <v>209</v>
      </c>
      <c r="E420" s="372">
        <v>8000</v>
      </c>
      <c r="F420" s="372">
        <v>15300</v>
      </c>
      <c r="G420" s="372"/>
      <c r="H420" s="326"/>
      <c r="I420" s="327"/>
      <c r="J420" s="328"/>
    </row>
    <row r="421" spans="1:10" x14ac:dyDescent="0.25">
      <c r="A421" s="358">
        <v>313</v>
      </c>
      <c r="B421" s="359"/>
      <c r="C421" s="360"/>
      <c r="D421" s="366" t="s">
        <v>156</v>
      </c>
      <c r="E421" s="372">
        <v>800</v>
      </c>
      <c r="F421" s="372"/>
      <c r="G421" s="372"/>
      <c r="H421" s="326"/>
      <c r="I421" s="327"/>
      <c r="J421" s="328"/>
    </row>
    <row r="422" spans="1:10" x14ac:dyDescent="0.25">
      <c r="A422" s="358">
        <v>321</v>
      </c>
      <c r="B422" s="359"/>
      <c r="C422" s="360"/>
      <c r="D422" s="366" t="s">
        <v>159</v>
      </c>
      <c r="E422" s="372">
        <v>200</v>
      </c>
      <c r="F422" s="372"/>
      <c r="G422" s="372"/>
      <c r="H422" s="326"/>
      <c r="I422" s="327"/>
      <c r="J422" s="328"/>
    </row>
    <row r="423" spans="1:10" x14ac:dyDescent="0.25">
      <c r="A423" s="159"/>
      <c r="B423" s="160"/>
      <c r="C423" s="161"/>
      <c r="D423" s="167"/>
      <c r="E423" s="219"/>
      <c r="F423" s="219"/>
      <c r="G423" s="219"/>
      <c r="H423" s="212"/>
      <c r="I423" s="68"/>
      <c r="J423" s="234"/>
    </row>
    <row r="424" spans="1:10" x14ac:dyDescent="0.25">
      <c r="A424" s="312"/>
      <c r="B424" s="312"/>
      <c r="C424" s="312"/>
      <c r="D424" s="167"/>
      <c r="E424" s="219"/>
      <c r="F424" s="219"/>
      <c r="G424" s="219"/>
      <c r="H424" s="212"/>
      <c r="I424" s="68"/>
      <c r="J424" s="234" t="e">
        <f t="shared" si="88"/>
        <v>#DIV/0!</v>
      </c>
    </row>
    <row r="425" spans="1:10" x14ac:dyDescent="0.25">
      <c r="D425" s="313"/>
      <c r="E425" s="314"/>
      <c r="F425" s="314"/>
      <c r="G425" s="314"/>
      <c r="H425" s="315"/>
      <c r="I425" s="316"/>
      <c r="J425" s="317"/>
    </row>
    <row r="426" spans="1:10" x14ac:dyDescent="0.25">
      <c r="E426" s="218"/>
      <c r="F426" s="218"/>
      <c r="G426" s="218"/>
      <c r="H426" s="218"/>
    </row>
    <row r="427" spans="1:10" x14ac:dyDescent="0.25">
      <c r="E427" s="218"/>
      <c r="F427" s="218"/>
      <c r="G427" s="218"/>
      <c r="H427" s="218"/>
    </row>
    <row r="428" spans="1:10" x14ac:dyDescent="0.25">
      <c r="E428" s="218"/>
      <c r="F428" s="218"/>
      <c r="G428" s="218"/>
      <c r="H428" s="218"/>
    </row>
    <row r="429" spans="1:10" x14ac:dyDescent="0.25">
      <c r="E429" s="218"/>
      <c r="F429" s="218"/>
      <c r="G429" s="218"/>
      <c r="H429" s="218"/>
    </row>
  </sheetData>
  <mergeCells count="93">
    <mergeCell ref="A87:C87"/>
    <mergeCell ref="A88:C88"/>
    <mergeCell ref="A89:C89"/>
    <mergeCell ref="A123:C123"/>
    <mergeCell ref="A124:C124"/>
    <mergeCell ref="A122:C122"/>
    <mergeCell ref="A12:C12"/>
    <mergeCell ref="A13:C13"/>
    <mergeCell ref="A21:C21"/>
    <mergeCell ref="A14:C14"/>
    <mergeCell ref="A54:C54"/>
    <mergeCell ref="A50:C50"/>
    <mergeCell ref="A51:C51"/>
    <mergeCell ref="A52:C52"/>
    <mergeCell ref="A53:C53"/>
    <mergeCell ref="A10:C10"/>
    <mergeCell ref="A11:C11"/>
    <mergeCell ref="A5:I5"/>
    <mergeCell ref="A7:C7"/>
    <mergeCell ref="A1:K1"/>
    <mergeCell ref="A190:C190"/>
    <mergeCell ref="A191:C191"/>
    <mergeCell ref="A192:C192"/>
    <mergeCell ref="A196:C196"/>
    <mergeCell ref="A133:C133"/>
    <mergeCell ref="A161:C161"/>
    <mergeCell ref="A165:C165"/>
    <mergeCell ref="A168:C168"/>
    <mergeCell ref="A170:C170"/>
    <mergeCell ref="A184:C184"/>
    <mergeCell ref="A185:C185"/>
    <mergeCell ref="A216:C216"/>
    <mergeCell ref="A224:C224"/>
    <mergeCell ref="A225:C225"/>
    <mergeCell ref="A232:C232"/>
    <mergeCell ref="A197:C197"/>
    <mergeCell ref="A207:C207"/>
    <mergeCell ref="A213:C213"/>
    <mergeCell ref="A206:C206"/>
    <mergeCell ref="A208:C208"/>
    <mergeCell ref="A210:C210"/>
    <mergeCell ref="A214:C214"/>
    <mergeCell ref="A215:C215"/>
    <mergeCell ref="A198:C198"/>
    <mergeCell ref="A199:C199"/>
    <mergeCell ref="A203:C203"/>
    <mergeCell ref="A204:C204"/>
    <mergeCell ref="A233:C233"/>
    <mergeCell ref="A234:C234"/>
    <mergeCell ref="A235:C235"/>
    <mergeCell ref="A238:C238"/>
    <mergeCell ref="A239:C239"/>
    <mergeCell ref="A242:C242"/>
    <mergeCell ref="A243:C243"/>
    <mergeCell ref="A244:C244"/>
    <mergeCell ref="A250:C250"/>
    <mergeCell ref="A252:C252"/>
    <mergeCell ref="A253:C253"/>
    <mergeCell ref="A254:C254"/>
    <mergeCell ref="A255:C255"/>
    <mergeCell ref="A264:C264"/>
    <mergeCell ref="A277:C277"/>
    <mergeCell ref="A278:C278"/>
    <mergeCell ref="A300:C300"/>
    <mergeCell ref="A301:C301"/>
    <mergeCell ref="A283:C283"/>
    <mergeCell ref="A296:C296"/>
    <mergeCell ref="A297:C297"/>
    <mergeCell ref="A362:C362"/>
    <mergeCell ref="A363:C363"/>
    <mergeCell ref="A364:C364"/>
    <mergeCell ref="A365:C365"/>
    <mergeCell ref="A346:C346"/>
    <mergeCell ref="A359:C359"/>
    <mergeCell ref="A360:C360"/>
    <mergeCell ref="A368:C368"/>
    <mergeCell ref="A370:C370"/>
    <mergeCell ref="A371:C371"/>
    <mergeCell ref="A374:C374"/>
    <mergeCell ref="A375:C375"/>
    <mergeCell ref="A418:C418"/>
    <mergeCell ref="A413:C413"/>
    <mergeCell ref="A402:C402"/>
    <mergeCell ref="A382:C382"/>
    <mergeCell ref="A384:C384"/>
    <mergeCell ref="A387:C387"/>
    <mergeCell ref="A383:C383"/>
    <mergeCell ref="A410:C410"/>
    <mergeCell ref="A403:C403"/>
    <mergeCell ref="A404:C404"/>
    <mergeCell ref="A405:C405"/>
    <mergeCell ref="A408:C408"/>
    <mergeCell ref="A409:C409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Marijana Bendiš</cp:lastModifiedBy>
  <cp:lastPrinted>2025-03-26T08:19:51Z</cp:lastPrinted>
  <dcterms:created xsi:type="dcterms:W3CDTF">2022-08-12T12:51:27Z</dcterms:created>
  <dcterms:modified xsi:type="dcterms:W3CDTF">2026-03-27T07:46:41Z</dcterms:modified>
</cp:coreProperties>
</file>